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funun\Google 雲端硬碟\Clients_Existing\"/>
    </mc:Choice>
  </mc:AlternateContent>
  <xr:revisionPtr revIDLastSave="0" documentId="13_ncr:1_{D0F0F0DC-79F9-4DA3-8073-C5840549D9BB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PL" sheetId="6" state="hidden" r:id="rId1"/>
    <sheet name="BS" sheetId="7" state="hidden" r:id="rId2"/>
    <sheet name="GL" sheetId="5" r:id="rId3"/>
    <sheet name="Sales" sheetId="14" r:id="rId4"/>
    <sheet name="1. Summary" sheetId="11" r:id="rId5"/>
    <sheet name="2.Bank CA (2)" sheetId="13" r:id="rId6"/>
    <sheet name="3.Bank SA" sheetId="12" r:id="rId7"/>
    <sheet name="1.Income" sheetId="10" r:id="rId8"/>
    <sheet name="2.Expenses" sheetId="1" r:id="rId9"/>
    <sheet name="3.Referral Fee" sheetId="9" r:id="rId10"/>
    <sheet name="4.Accrual" sheetId="3" r:id="rId11"/>
    <sheet name="Car depreciation schedule" sheetId="15" r:id="rId12"/>
    <sheet name="Director Account" sheetId="4" state="hidden" r:id="rId13"/>
    <sheet name="Capital" sheetId="2" state="hidden" r:id="rId14"/>
    <sheet name="Expenses in PL" sheetId="8" state="hidden" r:id="rId15"/>
  </sheets>
  <definedNames>
    <definedName name="_xlnm._FilterDatabase" localSheetId="8" hidden="1">'2.Expenses'!$A$1:$I$61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" i="15" l="1"/>
  <c r="H3" i="15"/>
  <c r="F3" i="15"/>
  <c r="D3" i="15"/>
  <c r="C3" i="15"/>
  <c r="B3" i="15"/>
  <c r="C51" i="5"/>
  <c r="F51" i="5"/>
  <c r="G51" i="5"/>
  <c r="H51" i="5"/>
  <c r="I51" i="5"/>
  <c r="J51" i="5"/>
  <c r="K51" i="5"/>
  <c r="L51" i="5"/>
  <c r="M11" i="5"/>
  <c r="M14" i="5"/>
  <c r="M16" i="5"/>
  <c r="M17" i="5"/>
  <c r="M18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D28" i="9"/>
  <c r="C24" i="14" l="1"/>
  <c r="M10" i="5"/>
  <c r="F15" i="5"/>
  <c r="G11" i="5"/>
  <c r="G26" i="5" s="1"/>
  <c r="C28" i="5"/>
  <c r="C21" i="5"/>
  <c r="C35" i="5"/>
  <c r="C33" i="5"/>
  <c r="C32" i="5"/>
  <c r="C30" i="5"/>
  <c r="C29" i="5"/>
  <c r="G15" i="5"/>
  <c r="F364" i="12"/>
  <c r="F365" i="12"/>
  <c r="F366" i="12"/>
  <c r="F367" i="12"/>
  <c r="F368" i="12" s="1"/>
  <c r="F369" i="12" s="1"/>
  <c r="F370" i="12" s="1"/>
  <c r="F134" i="13"/>
  <c r="F135" i="13" s="1"/>
  <c r="F136" i="13" s="1"/>
  <c r="F137" i="13" s="1"/>
  <c r="F138" i="13" s="1"/>
  <c r="F139" i="13" s="1"/>
  <c r="F140" i="13" s="1"/>
  <c r="F141" i="13" s="1"/>
  <c r="F142" i="13" s="1"/>
  <c r="F143" i="13" s="1"/>
  <c r="F144" i="13" s="1"/>
  <c r="F145" i="13" s="1"/>
  <c r="F146" i="13" s="1"/>
  <c r="F147" i="13" s="1"/>
  <c r="F148" i="13" s="1"/>
  <c r="F149" i="13" s="1"/>
  <c r="F150" i="13" s="1"/>
  <c r="F151" i="13" s="1"/>
  <c r="F152" i="13" s="1"/>
  <c r="F153" i="13" s="1"/>
  <c r="F154" i="13" s="1"/>
  <c r="F155" i="13" s="1"/>
  <c r="F156" i="13" s="1"/>
  <c r="F157" i="13" s="1"/>
  <c r="F158" i="13" s="1"/>
  <c r="F159" i="13" s="1"/>
  <c r="F160" i="13" s="1"/>
  <c r="F161" i="13" s="1"/>
  <c r="F162" i="13" s="1"/>
  <c r="F163" i="13" s="1"/>
  <c r="F164" i="13" s="1"/>
  <c r="F165" i="13" s="1"/>
  <c r="F166" i="13" s="1"/>
  <c r="F167" i="13" s="1"/>
  <c r="F168" i="13" s="1"/>
  <c r="F169" i="13" s="1"/>
  <c r="F170" i="13" s="1"/>
  <c r="F171" i="13" s="1"/>
  <c r="F172" i="13" s="1"/>
  <c r="F173" i="13" s="1"/>
  <c r="F174" i="13" s="1"/>
  <c r="F175" i="13" s="1"/>
  <c r="F176" i="13" s="1"/>
  <c r="F177" i="13" s="1"/>
  <c r="F178" i="13" s="1"/>
  <c r="F179" i="13" s="1"/>
  <c r="F180" i="13" s="1"/>
  <c r="F181" i="13" s="1"/>
  <c r="F182" i="13" s="1"/>
  <c r="F183" i="13" s="1"/>
  <c r="F184" i="13" s="1"/>
  <c r="F185" i="13" s="1"/>
  <c r="F186" i="13" s="1"/>
  <c r="F187" i="13" s="1"/>
  <c r="F188" i="13" s="1"/>
  <c r="F189" i="13" s="1"/>
  <c r="F190" i="13" s="1"/>
  <c r="F191" i="13" s="1"/>
  <c r="F192" i="13" s="1"/>
  <c r="F193" i="13" s="1"/>
  <c r="F194" i="13" s="1"/>
  <c r="F195" i="13" s="1"/>
  <c r="F196" i="13" s="1"/>
  <c r="F197" i="13" s="1"/>
  <c r="F198" i="13" s="1"/>
  <c r="F199" i="13" s="1"/>
  <c r="F200" i="13" s="1"/>
  <c r="F201" i="13" s="1"/>
  <c r="F202" i="13" s="1"/>
  <c r="F203" i="13" s="1"/>
  <c r="F204" i="13" s="1"/>
  <c r="F205" i="13" s="1"/>
  <c r="F206" i="13" s="1"/>
  <c r="F207" i="13" s="1"/>
  <c r="F208" i="13" s="1"/>
  <c r="F209" i="13" s="1"/>
  <c r="F210" i="13" s="1"/>
  <c r="F211" i="13" s="1"/>
  <c r="F212" i="13" s="1"/>
  <c r="F213" i="13" s="1"/>
  <c r="F214" i="13" s="1"/>
  <c r="L9" i="13"/>
  <c r="K9" i="13"/>
  <c r="L8" i="13"/>
  <c r="K8" i="13"/>
  <c r="L7" i="13"/>
  <c r="K7" i="13"/>
  <c r="L6" i="13"/>
  <c r="K6" i="13"/>
  <c r="F6" i="13"/>
  <c r="F7" i="13" s="1"/>
  <c r="F8" i="13" s="1"/>
  <c r="F9" i="13" s="1"/>
  <c r="F10" i="13" s="1"/>
  <c r="F11" i="13" s="1"/>
  <c r="F12" i="13" s="1"/>
  <c r="F13" i="13" s="1"/>
  <c r="F14" i="13" s="1"/>
  <c r="F15" i="13" s="1"/>
  <c r="F16" i="13" s="1"/>
  <c r="F17" i="13" s="1"/>
  <c r="F18" i="13" s="1"/>
  <c r="F19" i="13" s="1"/>
  <c r="F20" i="13" s="1"/>
  <c r="F21" i="13" s="1"/>
  <c r="F22" i="13" s="1"/>
  <c r="F23" i="13" s="1"/>
  <c r="F24" i="13" s="1"/>
  <c r="F25" i="13" s="1"/>
  <c r="F26" i="13" s="1"/>
  <c r="F27" i="13" s="1"/>
  <c r="F28" i="13" s="1"/>
  <c r="F29" i="13" s="1"/>
  <c r="F30" i="13" s="1"/>
  <c r="F31" i="13" s="1"/>
  <c r="F32" i="13" s="1"/>
  <c r="F33" i="13" s="1"/>
  <c r="F34" i="13" s="1"/>
  <c r="F35" i="13" s="1"/>
  <c r="F36" i="13" s="1"/>
  <c r="F37" i="13" s="1"/>
  <c r="F38" i="13" s="1"/>
  <c r="F39" i="13" s="1"/>
  <c r="F40" i="13" s="1"/>
  <c r="F41" i="13" s="1"/>
  <c r="F42" i="13" s="1"/>
  <c r="F43" i="13" s="1"/>
  <c r="F44" i="13" s="1"/>
  <c r="F45" i="13" s="1"/>
  <c r="F46" i="13" s="1"/>
  <c r="F47" i="13" s="1"/>
  <c r="F48" i="13" s="1"/>
  <c r="F49" i="13" s="1"/>
  <c r="F50" i="13" s="1"/>
  <c r="F51" i="13" s="1"/>
  <c r="F52" i="13" s="1"/>
  <c r="F53" i="13" s="1"/>
  <c r="F54" i="13" s="1"/>
  <c r="F55" i="13" s="1"/>
  <c r="F56" i="13" s="1"/>
  <c r="F57" i="13" s="1"/>
  <c r="F58" i="13" s="1"/>
  <c r="F59" i="13" s="1"/>
  <c r="F60" i="13" s="1"/>
  <c r="F61" i="13" s="1"/>
  <c r="F62" i="13" s="1"/>
  <c r="F63" i="13" s="1"/>
  <c r="F64" i="13" s="1"/>
  <c r="F65" i="13" s="1"/>
  <c r="F66" i="13" s="1"/>
  <c r="F67" i="13" s="1"/>
  <c r="F68" i="13" s="1"/>
  <c r="F69" i="13" s="1"/>
  <c r="F70" i="13" s="1"/>
  <c r="F71" i="13" s="1"/>
  <c r="F72" i="13" s="1"/>
  <c r="F73" i="13" s="1"/>
  <c r="F74" i="13" s="1"/>
  <c r="F75" i="13" s="1"/>
  <c r="F76" i="13" s="1"/>
  <c r="F77" i="13" s="1"/>
  <c r="F78" i="13" s="1"/>
  <c r="F79" i="13" s="1"/>
  <c r="F80" i="13" s="1"/>
  <c r="F81" i="13" s="1"/>
  <c r="F82" i="13" s="1"/>
  <c r="F83" i="13" s="1"/>
  <c r="F84" i="13" s="1"/>
  <c r="F85" i="13" s="1"/>
  <c r="F86" i="13" s="1"/>
  <c r="F87" i="13" s="1"/>
  <c r="F88" i="13" s="1"/>
  <c r="F89" i="13" s="1"/>
  <c r="F90" i="13" s="1"/>
  <c r="F91" i="13" s="1"/>
  <c r="F92" i="13" s="1"/>
  <c r="F93" i="13" s="1"/>
  <c r="F94" i="13" s="1"/>
  <c r="F95" i="13" s="1"/>
  <c r="F96" i="13" s="1"/>
  <c r="F97" i="13" s="1"/>
  <c r="F98" i="13" s="1"/>
  <c r="F99" i="13" s="1"/>
  <c r="F100" i="13" s="1"/>
  <c r="F101" i="13" s="1"/>
  <c r="F102" i="13" s="1"/>
  <c r="F103" i="13" s="1"/>
  <c r="F104" i="13" s="1"/>
  <c r="F105" i="13" s="1"/>
  <c r="F106" i="13" s="1"/>
  <c r="F107" i="13" s="1"/>
  <c r="F108" i="13" s="1"/>
  <c r="F109" i="13" s="1"/>
  <c r="F110" i="13" s="1"/>
  <c r="F111" i="13" s="1"/>
  <c r="F112" i="13" s="1"/>
  <c r="F113" i="13" s="1"/>
  <c r="F114" i="13" s="1"/>
  <c r="F115" i="13" s="1"/>
  <c r="F116" i="13" s="1"/>
  <c r="F117" i="13" s="1"/>
  <c r="F118" i="13" s="1"/>
  <c r="F119" i="13" s="1"/>
  <c r="F120" i="13" s="1"/>
  <c r="F121" i="13" s="1"/>
  <c r="F122" i="13" s="1"/>
  <c r="F123" i="13" s="1"/>
  <c r="F124" i="13" s="1"/>
  <c r="F125" i="13" s="1"/>
  <c r="F126" i="13" s="1"/>
  <c r="F127" i="13" s="1"/>
  <c r="F128" i="13" s="1"/>
  <c r="F129" i="13" s="1"/>
  <c r="F130" i="13" s="1"/>
  <c r="F131" i="13" s="1"/>
  <c r="F132" i="13" s="1"/>
  <c r="F133" i="13" s="1"/>
  <c r="L5" i="13"/>
  <c r="K5" i="13"/>
  <c r="F5" i="13"/>
  <c r="L4" i="13"/>
  <c r="K4" i="13"/>
  <c r="L3" i="13"/>
  <c r="K3" i="13"/>
  <c r="L2" i="13"/>
  <c r="K2" i="13"/>
  <c r="L9" i="12"/>
  <c r="K9" i="12"/>
  <c r="L8" i="12"/>
  <c r="K8" i="12"/>
  <c r="L7" i="12"/>
  <c r="K7" i="12"/>
  <c r="L6" i="12"/>
  <c r="K6" i="12"/>
  <c r="L5" i="12"/>
  <c r="K5" i="12"/>
  <c r="F5" i="12"/>
  <c r="F6" i="12" s="1"/>
  <c r="F7" i="12" s="1"/>
  <c r="F8" i="12" s="1"/>
  <c r="F9" i="12" s="1"/>
  <c r="F10" i="12" s="1"/>
  <c r="F11" i="12" s="1"/>
  <c r="F12" i="12" s="1"/>
  <c r="F13" i="12" s="1"/>
  <c r="F14" i="12" s="1"/>
  <c r="F15" i="12" s="1"/>
  <c r="F16" i="12" s="1"/>
  <c r="F17" i="12" s="1"/>
  <c r="F18" i="12" s="1"/>
  <c r="F19" i="12" s="1"/>
  <c r="F20" i="12" s="1"/>
  <c r="F21" i="12" s="1"/>
  <c r="F22" i="12" s="1"/>
  <c r="F23" i="12" s="1"/>
  <c r="F24" i="12" s="1"/>
  <c r="F25" i="12" s="1"/>
  <c r="F26" i="12" s="1"/>
  <c r="F27" i="12" s="1"/>
  <c r="F28" i="12" s="1"/>
  <c r="F29" i="12" s="1"/>
  <c r="F30" i="12" s="1"/>
  <c r="F31" i="12" s="1"/>
  <c r="F32" i="12" s="1"/>
  <c r="F33" i="12" s="1"/>
  <c r="F34" i="12" s="1"/>
  <c r="F35" i="12" s="1"/>
  <c r="F36" i="12" s="1"/>
  <c r="F37" i="12" s="1"/>
  <c r="F38" i="12" s="1"/>
  <c r="F39" i="12" s="1"/>
  <c r="F40" i="12" s="1"/>
  <c r="F41" i="12" s="1"/>
  <c r="F42" i="12" s="1"/>
  <c r="F43" i="12" s="1"/>
  <c r="F44" i="12" s="1"/>
  <c r="F45" i="12" s="1"/>
  <c r="F46" i="12" s="1"/>
  <c r="F47" i="12" s="1"/>
  <c r="F48" i="12" s="1"/>
  <c r="F49" i="12" s="1"/>
  <c r="F50" i="12" s="1"/>
  <c r="F51" i="12" s="1"/>
  <c r="F52" i="12" s="1"/>
  <c r="F53" i="12" s="1"/>
  <c r="F54" i="12" s="1"/>
  <c r="F55" i="12" s="1"/>
  <c r="F56" i="12" s="1"/>
  <c r="F57" i="12" s="1"/>
  <c r="F58" i="12" s="1"/>
  <c r="F59" i="12" s="1"/>
  <c r="F60" i="12" s="1"/>
  <c r="F61" i="12" s="1"/>
  <c r="F62" i="12" s="1"/>
  <c r="F63" i="12" s="1"/>
  <c r="F64" i="12" s="1"/>
  <c r="F65" i="12" s="1"/>
  <c r="F66" i="12" s="1"/>
  <c r="F67" i="12" s="1"/>
  <c r="F68" i="12" s="1"/>
  <c r="F69" i="12" s="1"/>
  <c r="F70" i="12" s="1"/>
  <c r="F71" i="12" s="1"/>
  <c r="F72" i="12" s="1"/>
  <c r="F73" i="12" s="1"/>
  <c r="F74" i="12" s="1"/>
  <c r="F75" i="12" s="1"/>
  <c r="F76" i="12" s="1"/>
  <c r="F77" i="12" s="1"/>
  <c r="F78" i="12" s="1"/>
  <c r="F79" i="12" s="1"/>
  <c r="F80" i="12" s="1"/>
  <c r="F81" i="12" s="1"/>
  <c r="F82" i="12" s="1"/>
  <c r="F83" i="12" s="1"/>
  <c r="F84" i="12" s="1"/>
  <c r="F85" i="12" s="1"/>
  <c r="F86" i="12" s="1"/>
  <c r="F87" i="12" s="1"/>
  <c r="F88" i="12" s="1"/>
  <c r="F89" i="12" s="1"/>
  <c r="F90" i="12" s="1"/>
  <c r="F91" i="12" s="1"/>
  <c r="F92" i="12" s="1"/>
  <c r="F93" i="12" s="1"/>
  <c r="F94" i="12" s="1"/>
  <c r="F95" i="12" s="1"/>
  <c r="F96" i="12" s="1"/>
  <c r="F97" i="12" s="1"/>
  <c r="F98" i="12" s="1"/>
  <c r="F99" i="12" s="1"/>
  <c r="F100" i="12" s="1"/>
  <c r="F101" i="12" s="1"/>
  <c r="F102" i="12" s="1"/>
  <c r="F103" i="12" s="1"/>
  <c r="F104" i="12" s="1"/>
  <c r="F105" i="12" s="1"/>
  <c r="F106" i="12" s="1"/>
  <c r="F107" i="12" s="1"/>
  <c r="F108" i="12" s="1"/>
  <c r="F109" i="12" s="1"/>
  <c r="F110" i="12" s="1"/>
  <c r="F111" i="12" s="1"/>
  <c r="F112" i="12" s="1"/>
  <c r="F113" i="12" s="1"/>
  <c r="F114" i="12" s="1"/>
  <c r="F115" i="12" s="1"/>
  <c r="F116" i="12" s="1"/>
  <c r="F117" i="12" s="1"/>
  <c r="F118" i="12" s="1"/>
  <c r="F119" i="12" s="1"/>
  <c r="F120" i="12" s="1"/>
  <c r="F121" i="12" s="1"/>
  <c r="F122" i="12" s="1"/>
  <c r="F123" i="12" s="1"/>
  <c r="F124" i="12" s="1"/>
  <c r="F125" i="12" s="1"/>
  <c r="F126" i="12" s="1"/>
  <c r="F127" i="12" s="1"/>
  <c r="F128" i="12" s="1"/>
  <c r="F129" i="12" s="1"/>
  <c r="F130" i="12" s="1"/>
  <c r="F131" i="12" s="1"/>
  <c r="F132" i="12" s="1"/>
  <c r="F133" i="12" s="1"/>
  <c r="F134" i="12" s="1"/>
  <c r="F135" i="12" s="1"/>
  <c r="F136" i="12" s="1"/>
  <c r="F137" i="12" s="1"/>
  <c r="F138" i="12" s="1"/>
  <c r="F139" i="12" s="1"/>
  <c r="F140" i="12" s="1"/>
  <c r="F141" i="12" s="1"/>
  <c r="F142" i="12" s="1"/>
  <c r="F143" i="12" s="1"/>
  <c r="F144" i="12" s="1"/>
  <c r="F145" i="12" s="1"/>
  <c r="F146" i="12" s="1"/>
  <c r="F147" i="12" s="1"/>
  <c r="F148" i="12" s="1"/>
  <c r="F149" i="12" s="1"/>
  <c r="F150" i="12" s="1"/>
  <c r="F151" i="12" s="1"/>
  <c r="F152" i="12" s="1"/>
  <c r="F153" i="12" s="1"/>
  <c r="F154" i="12" s="1"/>
  <c r="F155" i="12" s="1"/>
  <c r="F156" i="12" s="1"/>
  <c r="F157" i="12" s="1"/>
  <c r="F158" i="12" s="1"/>
  <c r="F159" i="12" s="1"/>
  <c r="F160" i="12" s="1"/>
  <c r="F161" i="12" s="1"/>
  <c r="F162" i="12" s="1"/>
  <c r="F163" i="12" s="1"/>
  <c r="F164" i="12" s="1"/>
  <c r="F165" i="12" s="1"/>
  <c r="F166" i="12" s="1"/>
  <c r="F167" i="12" s="1"/>
  <c r="F168" i="12" s="1"/>
  <c r="F169" i="12" s="1"/>
  <c r="F170" i="12" s="1"/>
  <c r="F171" i="12" s="1"/>
  <c r="F172" i="12" s="1"/>
  <c r="F173" i="12" s="1"/>
  <c r="F174" i="12" s="1"/>
  <c r="F175" i="12" s="1"/>
  <c r="F176" i="12" s="1"/>
  <c r="F177" i="12" s="1"/>
  <c r="F178" i="12" s="1"/>
  <c r="F179" i="12" s="1"/>
  <c r="F180" i="12" s="1"/>
  <c r="F181" i="12" s="1"/>
  <c r="F182" i="12" s="1"/>
  <c r="F183" i="12" s="1"/>
  <c r="F184" i="12" s="1"/>
  <c r="F185" i="12" s="1"/>
  <c r="F186" i="12" s="1"/>
  <c r="F187" i="12" s="1"/>
  <c r="F188" i="12" s="1"/>
  <c r="F189" i="12" s="1"/>
  <c r="F190" i="12" s="1"/>
  <c r="F191" i="12" s="1"/>
  <c r="F192" i="12" s="1"/>
  <c r="F193" i="12" s="1"/>
  <c r="F194" i="12" s="1"/>
  <c r="F195" i="12" s="1"/>
  <c r="F196" i="12" s="1"/>
  <c r="F197" i="12" s="1"/>
  <c r="F198" i="12" s="1"/>
  <c r="F199" i="12" s="1"/>
  <c r="F200" i="12" s="1"/>
  <c r="F201" i="12" s="1"/>
  <c r="F202" i="12" s="1"/>
  <c r="F203" i="12" s="1"/>
  <c r="F204" i="12" s="1"/>
  <c r="F205" i="12" s="1"/>
  <c r="F206" i="12" s="1"/>
  <c r="F207" i="12" s="1"/>
  <c r="F208" i="12" s="1"/>
  <c r="F209" i="12" s="1"/>
  <c r="F210" i="12" s="1"/>
  <c r="F211" i="12" s="1"/>
  <c r="F212" i="12" s="1"/>
  <c r="F213" i="12" s="1"/>
  <c r="F214" i="12" s="1"/>
  <c r="F215" i="12" s="1"/>
  <c r="F216" i="12" s="1"/>
  <c r="F217" i="12" s="1"/>
  <c r="F218" i="12" s="1"/>
  <c r="F219" i="12" s="1"/>
  <c r="F220" i="12" s="1"/>
  <c r="F221" i="12" s="1"/>
  <c r="F222" i="12" s="1"/>
  <c r="F223" i="12" s="1"/>
  <c r="F224" i="12" s="1"/>
  <c r="F225" i="12" s="1"/>
  <c r="F226" i="12" s="1"/>
  <c r="F227" i="12" s="1"/>
  <c r="F228" i="12" s="1"/>
  <c r="F229" i="12" s="1"/>
  <c r="F230" i="12" s="1"/>
  <c r="F231" i="12" s="1"/>
  <c r="F232" i="12" s="1"/>
  <c r="F233" i="12" s="1"/>
  <c r="F234" i="12" s="1"/>
  <c r="F235" i="12" s="1"/>
  <c r="F236" i="12" s="1"/>
  <c r="F237" i="12" s="1"/>
  <c r="F238" i="12" s="1"/>
  <c r="F239" i="12" s="1"/>
  <c r="F240" i="12" s="1"/>
  <c r="F241" i="12" s="1"/>
  <c r="F242" i="12" s="1"/>
  <c r="F243" i="12" s="1"/>
  <c r="F244" i="12" s="1"/>
  <c r="F245" i="12" s="1"/>
  <c r="F246" i="12" s="1"/>
  <c r="F247" i="12" s="1"/>
  <c r="F248" i="12" s="1"/>
  <c r="F249" i="12" s="1"/>
  <c r="F250" i="12" s="1"/>
  <c r="F251" i="12" s="1"/>
  <c r="F252" i="12" s="1"/>
  <c r="F253" i="12" s="1"/>
  <c r="F254" i="12" s="1"/>
  <c r="F255" i="12" s="1"/>
  <c r="F256" i="12" s="1"/>
  <c r="F257" i="12" s="1"/>
  <c r="F258" i="12" s="1"/>
  <c r="F259" i="12" s="1"/>
  <c r="F260" i="12" s="1"/>
  <c r="F261" i="12" s="1"/>
  <c r="F262" i="12" s="1"/>
  <c r="F263" i="12" s="1"/>
  <c r="F264" i="12" s="1"/>
  <c r="F265" i="12" s="1"/>
  <c r="F266" i="12" s="1"/>
  <c r="F267" i="12" s="1"/>
  <c r="F268" i="12" s="1"/>
  <c r="F269" i="12" s="1"/>
  <c r="F270" i="12" s="1"/>
  <c r="F271" i="12" s="1"/>
  <c r="F272" i="12" s="1"/>
  <c r="F273" i="12" s="1"/>
  <c r="F274" i="12" s="1"/>
  <c r="F275" i="12" s="1"/>
  <c r="F276" i="12" s="1"/>
  <c r="F277" i="12" s="1"/>
  <c r="F278" i="12" s="1"/>
  <c r="F279" i="12" s="1"/>
  <c r="F280" i="12" s="1"/>
  <c r="F281" i="12" s="1"/>
  <c r="F282" i="12" s="1"/>
  <c r="F283" i="12" s="1"/>
  <c r="F284" i="12" s="1"/>
  <c r="F285" i="12" s="1"/>
  <c r="F286" i="12" s="1"/>
  <c r="F287" i="12" s="1"/>
  <c r="F288" i="12" s="1"/>
  <c r="F289" i="12" s="1"/>
  <c r="F290" i="12" s="1"/>
  <c r="F291" i="12" s="1"/>
  <c r="F292" i="12" s="1"/>
  <c r="F293" i="12" s="1"/>
  <c r="F294" i="12" s="1"/>
  <c r="F295" i="12" s="1"/>
  <c r="F296" i="12" s="1"/>
  <c r="F297" i="12" s="1"/>
  <c r="F298" i="12" s="1"/>
  <c r="F299" i="12" s="1"/>
  <c r="F300" i="12" s="1"/>
  <c r="F301" i="12" s="1"/>
  <c r="F302" i="12" s="1"/>
  <c r="F303" i="12" s="1"/>
  <c r="F304" i="12" s="1"/>
  <c r="F305" i="12" s="1"/>
  <c r="F306" i="12" s="1"/>
  <c r="F307" i="12" s="1"/>
  <c r="F308" i="12" s="1"/>
  <c r="F309" i="12" s="1"/>
  <c r="F310" i="12" s="1"/>
  <c r="F311" i="12" s="1"/>
  <c r="F312" i="12" s="1"/>
  <c r="F313" i="12" s="1"/>
  <c r="F314" i="12" s="1"/>
  <c r="F315" i="12" s="1"/>
  <c r="F316" i="12" s="1"/>
  <c r="F317" i="12" s="1"/>
  <c r="F318" i="12" s="1"/>
  <c r="F319" i="12" s="1"/>
  <c r="F320" i="12" s="1"/>
  <c r="F321" i="12" s="1"/>
  <c r="F322" i="12" s="1"/>
  <c r="F323" i="12" s="1"/>
  <c r="F324" i="12" s="1"/>
  <c r="F325" i="12" s="1"/>
  <c r="F326" i="12" s="1"/>
  <c r="F327" i="12" s="1"/>
  <c r="F328" i="12" s="1"/>
  <c r="F329" i="12" s="1"/>
  <c r="F330" i="12" s="1"/>
  <c r="F331" i="12" s="1"/>
  <c r="F332" i="12" s="1"/>
  <c r="F333" i="12" s="1"/>
  <c r="F334" i="12" s="1"/>
  <c r="F335" i="12" s="1"/>
  <c r="F336" i="12" s="1"/>
  <c r="F337" i="12" s="1"/>
  <c r="F338" i="12" s="1"/>
  <c r="F339" i="12" s="1"/>
  <c r="F340" i="12" s="1"/>
  <c r="F341" i="12" s="1"/>
  <c r="F342" i="12" s="1"/>
  <c r="F343" i="12" s="1"/>
  <c r="F344" i="12" s="1"/>
  <c r="F345" i="12" s="1"/>
  <c r="F346" i="12" s="1"/>
  <c r="F347" i="12" s="1"/>
  <c r="F348" i="12" s="1"/>
  <c r="F349" i="12" s="1"/>
  <c r="F350" i="12" s="1"/>
  <c r="F351" i="12" s="1"/>
  <c r="F352" i="12" s="1"/>
  <c r="F353" i="12" s="1"/>
  <c r="F354" i="12" s="1"/>
  <c r="F355" i="12" s="1"/>
  <c r="F356" i="12" s="1"/>
  <c r="F357" i="12" s="1"/>
  <c r="F358" i="12" s="1"/>
  <c r="F359" i="12" s="1"/>
  <c r="F360" i="12" s="1"/>
  <c r="F361" i="12" s="1"/>
  <c r="F362" i="12" s="1"/>
  <c r="F363" i="12" s="1"/>
  <c r="L4" i="12"/>
  <c r="K4" i="12"/>
  <c r="L3" i="12"/>
  <c r="K3" i="12"/>
  <c r="L2" i="12"/>
  <c r="K2" i="12"/>
  <c r="F371" i="12" l="1"/>
  <c r="F372" i="12" s="1"/>
  <c r="F373" i="12" s="1"/>
  <c r="F374" i="12" s="1"/>
  <c r="F375" i="12" s="1"/>
  <c r="F376" i="12" s="1"/>
  <c r="F377" i="12" s="1"/>
  <c r="F378" i="12" s="1"/>
  <c r="F379" i="12" s="1"/>
  <c r="F380" i="12" s="1"/>
  <c r="F381" i="12" s="1"/>
  <c r="F382" i="12" s="1"/>
  <c r="F383" i="12" s="1"/>
  <c r="F384" i="12" s="1"/>
  <c r="F385" i="12" s="1"/>
  <c r="F386" i="12" s="1"/>
  <c r="F387" i="12" s="1"/>
  <c r="F388" i="12" s="1"/>
  <c r="F389" i="12" s="1"/>
  <c r="F390" i="12" s="1"/>
  <c r="F391" i="12" s="1"/>
  <c r="F392" i="12" s="1"/>
  <c r="F393" i="12" s="1"/>
  <c r="F394" i="12" s="1"/>
  <c r="F395" i="12" s="1"/>
  <c r="F396" i="12" s="1"/>
  <c r="F397" i="12" s="1"/>
  <c r="F398" i="12" s="1"/>
  <c r="F399" i="12" s="1"/>
  <c r="F400" i="12" s="1"/>
  <c r="F401" i="12" s="1"/>
  <c r="F402" i="12" s="1"/>
  <c r="F403" i="12" s="1"/>
  <c r="F404" i="12" s="1"/>
  <c r="F405" i="12" s="1"/>
  <c r="F406" i="12" s="1"/>
  <c r="F407" i="12" s="1"/>
  <c r="F408" i="12" s="1"/>
  <c r="F409" i="12" s="1"/>
  <c r="F410" i="12" s="1"/>
  <c r="F411" i="12" s="1"/>
  <c r="F412" i="12" s="1"/>
  <c r="F413" i="12" s="1"/>
  <c r="F414" i="12" s="1"/>
  <c r="F415" i="12" s="1"/>
  <c r="F416" i="12" s="1"/>
  <c r="F417" i="12" s="1"/>
  <c r="F418" i="12" s="1"/>
  <c r="F419" i="12" s="1"/>
  <c r="F420" i="12" s="1"/>
  <c r="F421" i="12" s="1"/>
  <c r="F422" i="12" s="1"/>
  <c r="F423" i="12" s="1"/>
  <c r="F424" i="12" s="1"/>
  <c r="F425" i="12" s="1"/>
  <c r="F426" i="12" s="1"/>
  <c r="F427" i="12" s="1"/>
  <c r="F428" i="12" s="1"/>
  <c r="F429" i="12" s="1"/>
  <c r="F430" i="12" s="1"/>
  <c r="F431" i="12" s="1"/>
  <c r="F432" i="12" s="1"/>
  <c r="F433" i="12" s="1"/>
  <c r="F434" i="12" s="1"/>
  <c r="F435" i="12" s="1"/>
  <c r="F436" i="12" s="1"/>
  <c r="F437" i="12" s="1"/>
  <c r="F438" i="12" s="1"/>
  <c r="F439" i="12" s="1"/>
  <c r="F440" i="12" s="1"/>
  <c r="F441" i="12" s="1"/>
  <c r="F442" i="12" s="1"/>
  <c r="F443" i="12" s="1"/>
  <c r="F444" i="12" s="1"/>
  <c r="F445" i="12" s="1"/>
  <c r="F446" i="12" s="1"/>
  <c r="F447" i="12" s="1"/>
  <c r="F448" i="12" s="1"/>
  <c r="F449" i="12" s="1"/>
  <c r="F450" i="12" s="1"/>
  <c r="F451" i="12" s="1"/>
  <c r="F452" i="12" s="1"/>
  <c r="F453" i="12" s="1"/>
  <c r="F454" i="12" s="1"/>
  <c r="F455" i="12" s="1"/>
  <c r="F456" i="12" s="1"/>
  <c r="F457" i="12" s="1"/>
  <c r="F458" i="12" s="1"/>
  <c r="F459" i="12" s="1"/>
  <c r="F460" i="12" s="1"/>
  <c r="F461" i="12" s="1"/>
  <c r="F462" i="12" s="1"/>
  <c r="F463" i="12" s="1"/>
  <c r="F464" i="12" s="1"/>
  <c r="F465" i="12" s="1"/>
  <c r="F466" i="12" s="1"/>
  <c r="F467" i="12" s="1"/>
  <c r="F468" i="12" s="1"/>
  <c r="F469" i="12" s="1"/>
  <c r="F470" i="12" s="1"/>
  <c r="F471" i="12" s="1"/>
  <c r="F472" i="12" s="1"/>
  <c r="F473" i="12" s="1"/>
  <c r="F474" i="12" s="1"/>
  <c r="F475" i="12" s="1"/>
  <c r="F476" i="12" s="1"/>
  <c r="F477" i="12" s="1"/>
  <c r="F478" i="12" s="1"/>
  <c r="F479" i="12" s="1"/>
  <c r="F480" i="12" s="1"/>
  <c r="F481" i="12" s="1"/>
  <c r="F482" i="12" s="1"/>
  <c r="F483" i="12" s="1"/>
  <c r="F484" i="12" s="1"/>
  <c r="F485" i="12" s="1"/>
  <c r="F486" i="12" s="1"/>
  <c r="F487" i="12" s="1"/>
  <c r="F488" i="12" s="1"/>
  <c r="F489" i="12" s="1"/>
  <c r="F490" i="12" s="1"/>
  <c r="F491" i="12" s="1"/>
  <c r="F492" i="12" s="1"/>
  <c r="F493" i="12" s="1"/>
  <c r="F494" i="12" s="1"/>
  <c r="F495" i="12" s="1"/>
  <c r="F496" i="12" s="1"/>
  <c r="F497" i="12" s="1"/>
  <c r="F498" i="12" s="1"/>
  <c r="F499" i="12" s="1"/>
  <c r="F500" i="12" s="1"/>
  <c r="F501" i="12" s="1"/>
  <c r="F502" i="12" s="1"/>
  <c r="F503" i="12" s="1"/>
  <c r="F504" i="12" s="1"/>
  <c r="F505" i="12" s="1"/>
  <c r="F506" i="12" s="1"/>
  <c r="F507" i="12" s="1"/>
  <c r="F508" i="12" s="1"/>
  <c r="F509" i="12" s="1"/>
  <c r="F510" i="12" s="1"/>
  <c r="F511" i="12" s="1"/>
  <c r="F512" i="12" s="1"/>
  <c r="F513" i="12" s="1"/>
  <c r="F514" i="12" s="1"/>
  <c r="F515" i="12" s="1"/>
  <c r="F516" i="12" s="1"/>
  <c r="F517" i="12" s="1"/>
  <c r="M6" i="13"/>
  <c r="M9" i="13"/>
  <c r="M3" i="13"/>
  <c r="M8" i="13"/>
  <c r="M4" i="13"/>
  <c r="M2" i="13"/>
  <c r="D15" i="5" s="1"/>
  <c r="L10" i="13"/>
  <c r="M5" i="13"/>
  <c r="M7" i="13"/>
  <c r="K10" i="13"/>
  <c r="M8" i="12"/>
  <c r="M5" i="12"/>
  <c r="M6" i="12"/>
  <c r="M9" i="12"/>
  <c r="M4" i="12"/>
  <c r="M2" i="12"/>
  <c r="E15" i="5" s="1"/>
  <c r="L10" i="12"/>
  <c r="M7" i="12"/>
  <c r="E19" i="5" s="1"/>
  <c r="N19" i="5" s="1"/>
  <c r="N51" i="5" s="1"/>
  <c r="M3" i="12"/>
  <c r="K10" i="12"/>
  <c r="D12" i="5" l="1"/>
  <c r="M15" i="5"/>
  <c r="N9" i="13"/>
  <c r="M11" i="13"/>
  <c r="M11" i="12"/>
  <c r="E13" i="5" s="1"/>
  <c r="N9" i="12"/>
  <c r="M13" i="5" l="1"/>
  <c r="E51" i="5"/>
  <c r="D51" i="5"/>
  <c r="M12" i="5"/>
  <c r="F10" i="5"/>
  <c r="D22" i="6"/>
  <c r="C20" i="5"/>
  <c r="C58" i="11"/>
  <c r="B24" i="11"/>
  <c r="B28" i="11" s="1"/>
  <c r="B20" i="11"/>
  <c r="L14" i="11"/>
  <c r="K14" i="11"/>
  <c r="J14" i="11"/>
  <c r="I14" i="11"/>
  <c r="H14" i="11"/>
  <c r="G14" i="11"/>
  <c r="F14" i="11"/>
  <c r="E14" i="11"/>
  <c r="D14" i="11"/>
  <c r="C14" i="11"/>
  <c r="B14" i="11"/>
  <c r="M14" i="11" s="1"/>
  <c r="B15" i="5"/>
  <c r="B51" i="5" s="1"/>
  <c r="C56" i="1"/>
  <c r="C60" i="1" s="1"/>
  <c r="D16" i="6"/>
  <c r="D17" i="6"/>
  <c r="D18" i="6"/>
  <c r="D19" i="6"/>
  <c r="B2" i="7"/>
  <c r="I9" i="1"/>
  <c r="D85" i="9"/>
  <c r="D10" i="10"/>
  <c r="C5" i="3"/>
  <c r="I3" i="1"/>
  <c r="I10" i="1"/>
  <c r="P8" i="9"/>
  <c r="M51" i="5" l="1"/>
  <c r="O51" i="5" s="1"/>
  <c r="D12" i="6"/>
  <c r="D20" i="6"/>
  <c r="D11" i="6"/>
  <c r="D13" i="7"/>
  <c r="I4" i="1"/>
  <c r="I5" i="1"/>
  <c r="I6" i="1"/>
  <c r="I7" i="1"/>
  <c r="I8" i="1"/>
  <c r="I11" i="1"/>
  <c r="I2" i="1"/>
  <c r="I3" i="9"/>
  <c r="I4" i="9"/>
  <c r="I5" i="9"/>
  <c r="I6" i="9"/>
  <c r="I7" i="9"/>
  <c r="I8" i="9"/>
  <c r="I9" i="9"/>
  <c r="I10" i="9"/>
  <c r="I11" i="9"/>
  <c r="I12" i="9"/>
  <c r="I13" i="9"/>
  <c r="I2" i="9"/>
  <c r="D21" i="6" l="1"/>
  <c r="D13" i="6"/>
  <c r="I14" i="9"/>
  <c r="I12" i="1"/>
  <c r="C8" i="8"/>
  <c r="D23" i="6" l="1"/>
  <c r="D24" i="6" s="1"/>
  <c r="D26" i="6" s="1"/>
  <c r="D32" i="6" s="1"/>
  <c r="D26" i="7" s="1"/>
  <c r="M9" i="5"/>
  <c r="D14" i="7"/>
  <c r="D15" i="7" s="1"/>
  <c r="D18" i="7"/>
  <c r="M8" i="5"/>
  <c r="F50" i="5"/>
  <c r="D20" i="7" l="1"/>
  <c r="C2" i="4"/>
  <c r="D22" i="7" l="1"/>
  <c r="D29" i="7" l="1"/>
  <c r="D35" i="7" s="1"/>
</calcChain>
</file>

<file path=xl/sharedStrings.xml><?xml version="1.0" encoding="utf-8"?>
<sst xmlns="http://schemas.openxmlformats.org/spreadsheetml/2006/main" count="987" uniqueCount="168">
  <si>
    <t>Date</t>
    <phoneticPr fontId="3" type="noConversion"/>
  </si>
  <si>
    <t>Nature</t>
    <phoneticPr fontId="3" type="noConversion"/>
  </si>
  <si>
    <t>Amount</t>
    <phoneticPr fontId="3" type="noConversion"/>
  </si>
  <si>
    <t>Ref.</t>
    <phoneticPr fontId="3" type="noConversion"/>
  </si>
  <si>
    <t>Company Secertary Fee</t>
  </si>
  <si>
    <t>Filing Fee</t>
  </si>
  <si>
    <t>Bank Charge</t>
  </si>
  <si>
    <t>Bank Charge</t>
    <phoneticPr fontId="3" type="noConversion"/>
  </si>
  <si>
    <t>Remark</t>
    <phoneticPr fontId="3" type="noConversion"/>
  </si>
  <si>
    <t>BR Fee</t>
  </si>
  <si>
    <t>Incorporation Fee</t>
  </si>
  <si>
    <t>Audit Fee</t>
  </si>
  <si>
    <t>Audit Fee</t>
    <phoneticPr fontId="3" type="noConversion"/>
  </si>
  <si>
    <t>Accounting Fee</t>
  </si>
  <si>
    <t>Accounting Fee</t>
    <phoneticPr fontId="3" type="noConversion"/>
  </si>
  <si>
    <t>Expenses paid for company</t>
    <phoneticPr fontId="3" type="noConversion"/>
  </si>
  <si>
    <t>General Leager</t>
    <phoneticPr fontId="3" type="noConversion"/>
  </si>
  <si>
    <t>Account</t>
    <phoneticPr fontId="3" type="noConversion"/>
  </si>
  <si>
    <t>Journal 1</t>
    <phoneticPr fontId="3" type="noConversion"/>
  </si>
  <si>
    <t>Amount due to Director</t>
    <phoneticPr fontId="3" type="noConversion"/>
  </si>
  <si>
    <t>Accrued Charges</t>
    <phoneticPr fontId="3" type="noConversion"/>
  </si>
  <si>
    <t>HKD Saving</t>
    <phoneticPr fontId="3" type="noConversion"/>
  </si>
  <si>
    <t>HKD Current</t>
    <phoneticPr fontId="3" type="noConversion"/>
  </si>
  <si>
    <t/>
  </si>
  <si>
    <t>Profit &amp; Loss Statement</t>
    <phoneticPr fontId="6" type="noConversion"/>
  </si>
  <si>
    <t>Expenses</t>
    <phoneticPr fontId="6" type="noConversion"/>
  </si>
  <si>
    <t>Total Expenses</t>
    <phoneticPr fontId="6" type="noConversion"/>
  </si>
  <si>
    <t>Operating Loss</t>
    <phoneticPr fontId="6" type="noConversion"/>
  </si>
  <si>
    <t>Other Income</t>
    <phoneticPr fontId="6" type="noConversion"/>
  </si>
  <si>
    <t>Other Expenses</t>
    <phoneticPr fontId="6" type="noConversion"/>
  </si>
  <si>
    <t>Net Profit / (Loss)</t>
    <phoneticPr fontId="6" type="noConversion"/>
  </si>
  <si>
    <t>Balance Sheet</t>
    <phoneticPr fontId="6" type="noConversion"/>
  </si>
  <si>
    <t>Assets</t>
    <phoneticPr fontId="6" type="noConversion"/>
  </si>
  <si>
    <t>Other Assets</t>
    <phoneticPr fontId="6" type="noConversion"/>
  </si>
  <si>
    <t>Total Assets</t>
    <phoneticPr fontId="6" type="noConversion"/>
  </si>
  <si>
    <t>Liabilities</t>
    <phoneticPr fontId="6" type="noConversion"/>
  </si>
  <si>
    <t>Accrued Charges</t>
    <phoneticPr fontId="6" type="noConversion"/>
  </si>
  <si>
    <t>Total Liabilities</t>
    <phoneticPr fontId="6" type="noConversion"/>
  </si>
  <si>
    <t>Equity</t>
    <phoneticPr fontId="6" type="noConversion"/>
  </si>
  <si>
    <t>Total Equity</t>
    <phoneticPr fontId="6" type="noConversion"/>
  </si>
  <si>
    <t>Ordianry Shares</t>
    <phoneticPr fontId="3" type="noConversion"/>
  </si>
  <si>
    <t>25/7/2018-31/12/2019</t>
    <phoneticPr fontId="3" type="noConversion"/>
  </si>
  <si>
    <t>Expenses</t>
    <phoneticPr fontId="3" type="noConversion"/>
  </si>
  <si>
    <t>Printing and Stationery</t>
  </si>
  <si>
    <t>Printing and Stationery</t>
    <phoneticPr fontId="3" type="noConversion"/>
  </si>
  <si>
    <t>Telecommunication</t>
    <phoneticPr fontId="3" type="noConversion"/>
  </si>
  <si>
    <t>Equipment</t>
  </si>
  <si>
    <t>Transportation and Delivery</t>
  </si>
  <si>
    <t>Postage</t>
    <phoneticPr fontId="3" type="noConversion"/>
  </si>
  <si>
    <t>Ref. no</t>
    <phoneticPr fontId="3" type="noConversion"/>
  </si>
  <si>
    <t>Discription</t>
    <phoneticPr fontId="3" type="noConversion"/>
  </si>
  <si>
    <t>Paid date</t>
    <phoneticPr fontId="3" type="noConversion"/>
  </si>
  <si>
    <t>Business Registeration fee</t>
    <phoneticPr fontId="3" type="noConversion"/>
  </si>
  <si>
    <t>Income</t>
    <phoneticPr fontId="3" type="noConversion"/>
  </si>
  <si>
    <t>Revenue</t>
    <phoneticPr fontId="3" type="noConversion"/>
  </si>
  <si>
    <t>Company Secretary Fee</t>
  </si>
  <si>
    <t>Company Secretary Fee</t>
    <phoneticPr fontId="3" type="noConversion"/>
  </si>
  <si>
    <t>Accrual</t>
    <phoneticPr fontId="3" type="noConversion"/>
  </si>
  <si>
    <t>Revenue</t>
    <phoneticPr fontId="6" type="noConversion"/>
  </si>
  <si>
    <t>Amount due from Director</t>
    <phoneticPr fontId="3" type="noConversion"/>
  </si>
  <si>
    <t>Net Assets</t>
    <phoneticPr fontId="6" type="noConversion"/>
  </si>
  <si>
    <t>Current Year Earning/(Loss)</t>
    <phoneticPr fontId="6" type="noConversion"/>
  </si>
  <si>
    <t>As of 31 Mar 2021</t>
    <phoneticPr fontId="6" type="noConversion"/>
  </si>
  <si>
    <t>IT Fee</t>
    <phoneticPr fontId="3" type="noConversion"/>
  </si>
  <si>
    <t>Printing and postage</t>
    <phoneticPr fontId="3" type="noConversion"/>
  </si>
  <si>
    <t>Journal 5</t>
  </si>
  <si>
    <t>Prepayment</t>
  </si>
  <si>
    <t>Prepayment</t>
    <phoneticPr fontId="3" type="noConversion"/>
  </si>
  <si>
    <t>Journal 6</t>
  </si>
  <si>
    <t>Opening</t>
    <phoneticPr fontId="3" type="noConversion"/>
  </si>
  <si>
    <t>Referral Fee</t>
    <phoneticPr fontId="3" type="noConversion"/>
  </si>
  <si>
    <t>ID</t>
    <phoneticPr fontId="3" type="noConversion"/>
  </si>
  <si>
    <t>Office Supplies</t>
    <phoneticPr fontId="3" type="noConversion"/>
  </si>
  <si>
    <t>Entertainment</t>
    <phoneticPr fontId="3" type="noConversion"/>
  </si>
  <si>
    <t>From 27 Nov 2018 to 31 March 2021</t>
    <phoneticPr fontId="6" type="noConversion"/>
  </si>
  <si>
    <t>Subcontractor fee</t>
  </si>
  <si>
    <t>Subcontractor fee</t>
    <phoneticPr fontId="3" type="noConversion"/>
  </si>
  <si>
    <t xml:space="preserve">  </t>
    <phoneticPr fontId="3" type="noConversion"/>
  </si>
  <si>
    <t>Entertainment</t>
  </si>
  <si>
    <t>Business Registeration fee</t>
  </si>
  <si>
    <t>Office Supplies</t>
  </si>
  <si>
    <t>Shares</t>
    <phoneticPr fontId="3" type="noConversion"/>
  </si>
  <si>
    <t>Retained Earning</t>
    <phoneticPr fontId="3" type="noConversion"/>
  </si>
  <si>
    <t>Retained Earnings</t>
    <phoneticPr fontId="3" type="noConversion"/>
  </si>
  <si>
    <t>IPAD PRO 2TB WIFI+4G</t>
    <phoneticPr fontId="3" type="noConversion"/>
  </si>
  <si>
    <t>飲食支出</t>
    <phoneticPr fontId="3" type="noConversion"/>
  </si>
  <si>
    <t>的士交通費</t>
    <phoneticPr fontId="3" type="noConversion"/>
  </si>
  <si>
    <t>卡片</t>
    <phoneticPr fontId="3" type="noConversion"/>
  </si>
  <si>
    <t>順豐</t>
    <phoneticPr fontId="3" type="noConversion"/>
  </si>
  <si>
    <t>買車(6成)</t>
    <phoneticPr fontId="3" type="noConversion"/>
  </si>
  <si>
    <t>停車場費</t>
    <phoneticPr fontId="3" type="noConversion"/>
  </si>
  <si>
    <t>車保險</t>
    <phoneticPr fontId="3" type="noConversion"/>
  </si>
  <si>
    <t>車加油</t>
    <phoneticPr fontId="3" type="noConversion"/>
  </si>
  <si>
    <t>隧道費</t>
    <phoneticPr fontId="3" type="noConversion"/>
  </si>
  <si>
    <t>車保養</t>
    <phoneticPr fontId="3" type="noConversion"/>
  </si>
  <si>
    <t>酒店 &amp; 機票</t>
    <phoneticPr fontId="3" type="noConversion"/>
  </si>
  <si>
    <t xml:space="preserve">Total </t>
    <phoneticPr fontId="3" type="noConversion"/>
  </si>
  <si>
    <r>
      <t>2024</t>
    </r>
    <r>
      <rPr>
        <sz val="14"/>
        <color theme="1"/>
        <rFont val="細明體"/>
        <family val="2"/>
        <charset val="136"/>
      </rPr>
      <t>年4月</t>
    </r>
    <phoneticPr fontId="3" type="noConversion"/>
  </si>
  <si>
    <r>
      <t>2024</t>
    </r>
    <r>
      <rPr>
        <sz val="14"/>
        <color theme="1"/>
        <rFont val="細明體"/>
        <family val="2"/>
        <charset val="136"/>
      </rPr>
      <t>年5月</t>
    </r>
    <r>
      <rPr>
        <sz val="12"/>
        <color theme="1"/>
        <rFont val="新細明體"/>
        <family val="2"/>
        <charset val="136"/>
        <scheme val="minor"/>
      </rPr>
      <t/>
    </r>
  </si>
  <si>
    <r>
      <t>2024</t>
    </r>
    <r>
      <rPr>
        <sz val="14"/>
        <color theme="1"/>
        <rFont val="細明體"/>
        <family val="2"/>
        <charset val="136"/>
      </rPr>
      <t>年6月</t>
    </r>
    <r>
      <rPr>
        <sz val="12"/>
        <color theme="1"/>
        <rFont val="新細明體"/>
        <family val="2"/>
        <charset val="136"/>
        <scheme val="minor"/>
      </rPr>
      <t/>
    </r>
  </si>
  <si>
    <r>
      <t>2024</t>
    </r>
    <r>
      <rPr>
        <sz val="14"/>
        <color theme="1"/>
        <rFont val="細明體"/>
        <family val="2"/>
        <charset val="136"/>
      </rPr>
      <t>年7月</t>
    </r>
    <r>
      <rPr>
        <sz val="12"/>
        <color theme="1"/>
        <rFont val="新細明體"/>
        <family val="2"/>
        <charset val="136"/>
        <scheme val="minor"/>
      </rPr>
      <t/>
    </r>
  </si>
  <si>
    <r>
      <t>2024</t>
    </r>
    <r>
      <rPr>
        <sz val="14"/>
        <color theme="1"/>
        <rFont val="細明體"/>
        <family val="2"/>
        <charset val="136"/>
      </rPr>
      <t>年8月</t>
    </r>
    <r>
      <rPr>
        <sz val="12"/>
        <color theme="1"/>
        <rFont val="新細明體"/>
        <family val="2"/>
        <charset val="136"/>
        <scheme val="minor"/>
      </rPr>
      <t/>
    </r>
  </si>
  <si>
    <r>
      <t>2024</t>
    </r>
    <r>
      <rPr>
        <sz val="14"/>
        <color theme="1"/>
        <rFont val="細明體"/>
        <family val="2"/>
        <charset val="136"/>
      </rPr>
      <t>年9月</t>
    </r>
    <r>
      <rPr>
        <sz val="12"/>
        <color theme="1"/>
        <rFont val="新細明體"/>
        <family val="2"/>
        <charset val="136"/>
        <scheme val="minor"/>
      </rPr>
      <t/>
    </r>
  </si>
  <si>
    <r>
      <t>2024</t>
    </r>
    <r>
      <rPr>
        <sz val="14"/>
        <color theme="1"/>
        <rFont val="細明體"/>
        <family val="2"/>
        <charset val="136"/>
      </rPr>
      <t>年10月</t>
    </r>
    <r>
      <rPr>
        <sz val="12"/>
        <color theme="1"/>
        <rFont val="新細明體"/>
        <family val="2"/>
        <charset val="136"/>
        <scheme val="minor"/>
      </rPr>
      <t/>
    </r>
  </si>
  <si>
    <r>
      <t>2024</t>
    </r>
    <r>
      <rPr>
        <sz val="14"/>
        <color theme="1"/>
        <rFont val="細明體"/>
        <family val="2"/>
        <charset val="136"/>
      </rPr>
      <t>年11月</t>
    </r>
    <r>
      <rPr>
        <sz val="12"/>
        <color theme="1"/>
        <rFont val="新細明體"/>
        <family val="2"/>
        <charset val="136"/>
        <scheme val="minor"/>
      </rPr>
      <t/>
    </r>
  </si>
  <si>
    <r>
      <t>2024</t>
    </r>
    <r>
      <rPr>
        <sz val="14"/>
        <color theme="1"/>
        <rFont val="細明體"/>
        <family val="2"/>
        <charset val="136"/>
      </rPr>
      <t>年12月</t>
    </r>
    <r>
      <rPr>
        <sz val="12"/>
        <color theme="1"/>
        <rFont val="新細明體"/>
        <family val="2"/>
        <charset val="136"/>
        <scheme val="minor"/>
      </rPr>
      <t/>
    </r>
  </si>
  <si>
    <r>
      <t>2025</t>
    </r>
    <r>
      <rPr>
        <sz val="14"/>
        <color theme="1"/>
        <rFont val="細明體"/>
        <family val="2"/>
        <charset val="136"/>
      </rPr>
      <t>年1月</t>
    </r>
    <phoneticPr fontId="3" type="noConversion"/>
  </si>
  <si>
    <r>
      <t>2025</t>
    </r>
    <r>
      <rPr>
        <sz val="14"/>
        <color theme="1"/>
        <rFont val="細明體"/>
        <family val="2"/>
        <charset val="136"/>
      </rPr>
      <t>年2月</t>
    </r>
    <r>
      <rPr>
        <sz val="12"/>
        <color theme="1"/>
        <rFont val="新細明體"/>
        <family val="2"/>
        <charset val="136"/>
        <scheme val="minor"/>
      </rPr>
      <t/>
    </r>
  </si>
  <si>
    <r>
      <t>2025</t>
    </r>
    <r>
      <rPr>
        <sz val="14"/>
        <color theme="1"/>
        <rFont val="細明體"/>
        <family val="2"/>
        <charset val="136"/>
      </rPr>
      <t>年3月</t>
    </r>
    <r>
      <rPr>
        <sz val="12"/>
        <color theme="1"/>
        <rFont val="新細明體"/>
        <family val="2"/>
        <charset val="136"/>
        <scheme val="minor"/>
      </rPr>
      <t/>
    </r>
  </si>
  <si>
    <t>支出</t>
    <phoneticPr fontId="3" type="noConversion"/>
  </si>
  <si>
    <t>out sources</t>
    <phoneticPr fontId="3" type="noConversion"/>
  </si>
  <si>
    <t>Depre</t>
    <phoneticPr fontId="3" type="noConversion"/>
  </si>
  <si>
    <t xml:space="preserve">Director </t>
    <phoneticPr fontId="3" type="noConversion"/>
  </si>
  <si>
    <t>帳面支出</t>
    <phoneticPr fontId="3" type="noConversion"/>
  </si>
  <si>
    <t>Local travelling</t>
    <phoneticPr fontId="3" type="noConversion"/>
  </si>
  <si>
    <t>Postage and delivery</t>
    <phoneticPr fontId="3" type="noConversion"/>
  </si>
  <si>
    <t>Car</t>
    <phoneticPr fontId="3" type="noConversion"/>
  </si>
  <si>
    <t>Car-acc. Dep</t>
    <phoneticPr fontId="3" type="noConversion"/>
  </si>
  <si>
    <t>Motor vehicle expenses</t>
    <phoneticPr fontId="3" type="noConversion"/>
  </si>
  <si>
    <t>Travelling</t>
    <phoneticPr fontId="3" type="noConversion"/>
  </si>
  <si>
    <t>Balance as on 31/3/2025</t>
    <phoneticPr fontId="3" type="noConversion"/>
  </si>
  <si>
    <t>In</t>
    <phoneticPr fontId="3" type="noConversion"/>
  </si>
  <si>
    <t>Out</t>
    <phoneticPr fontId="3" type="noConversion"/>
  </si>
  <si>
    <t>Total</t>
    <phoneticPr fontId="3" type="noConversion"/>
  </si>
  <si>
    <t>Director A/C</t>
    <phoneticPr fontId="3" type="noConversion"/>
  </si>
  <si>
    <t>Bal.</t>
    <phoneticPr fontId="3" type="noConversion"/>
  </si>
  <si>
    <t>From S/A</t>
    <phoneticPr fontId="3" type="noConversion"/>
  </si>
  <si>
    <t>B/c</t>
    <phoneticPr fontId="3" type="noConversion"/>
  </si>
  <si>
    <t>Postage and Courier</t>
  </si>
  <si>
    <t>Rent and Rates</t>
    <phoneticPr fontId="3" type="noConversion"/>
  </si>
  <si>
    <t>Sales</t>
    <phoneticPr fontId="3" type="noConversion"/>
  </si>
  <si>
    <t>Interest income</t>
    <phoneticPr fontId="3" type="noConversion"/>
  </si>
  <si>
    <t>31/9/24</t>
    <phoneticPr fontId="3" type="noConversion"/>
  </si>
  <si>
    <t>Director's remuneration</t>
    <phoneticPr fontId="3" type="noConversion"/>
  </si>
  <si>
    <t>CA</t>
    <phoneticPr fontId="3" type="noConversion"/>
  </si>
  <si>
    <t>SA</t>
    <phoneticPr fontId="3" type="noConversion"/>
  </si>
  <si>
    <t>Journal 2</t>
  </si>
  <si>
    <t>Journal 3</t>
  </si>
  <si>
    <t>Journal 4</t>
  </si>
  <si>
    <t>Journal 7</t>
  </si>
  <si>
    <t>Bank CA</t>
    <phoneticPr fontId="3" type="noConversion"/>
  </si>
  <si>
    <t>Bank SA</t>
    <phoneticPr fontId="3" type="noConversion"/>
  </si>
  <si>
    <t>Interest income</t>
    <phoneticPr fontId="3" type="noConversion"/>
  </si>
  <si>
    <t>CAR</t>
    <phoneticPr fontId="3" type="noConversion"/>
  </si>
  <si>
    <t>Depreciation</t>
    <phoneticPr fontId="3" type="noConversion"/>
  </si>
  <si>
    <t>Depreciation</t>
    <phoneticPr fontId="3" type="noConversion"/>
  </si>
  <si>
    <t>BR Fee &amp; Calkin invoice</t>
    <phoneticPr fontId="3" type="noConversion"/>
  </si>
  <si>
    <t>WML Holdings Limited</t>
    <phoneticPr fontId="3" type="noConversion"/>
  </si>
  <si>
    <t>Client</t>
    <phoneticPr fontId="3" type="noConversion"/>
  </si>
  <si>
    <t>Fan XX</t>
    <phoneticPr fontId="3" type="noConversion"/>
  </si>
  <si>
    <t>HKID</t>
    <phoneticPr fontId="3" type="noConversion"/>
  </si>
  <si>
    <t>XZZZ</t>
    <phoneticPr fontId="3" type="noConversion"/>
  </si>
  <si>
    <t>XXX Holding Limited</t>
    <phoneticPr fontId="3" type="noConversion"/>
  </si>
  <si>
    <t>For Year Ended 29 April 2024 31 March 2025</t>
    <phoneticPr fontId="3" type="noConversion"/>
  </si>
  <si>
    <t>XXX Limited</t>
    <phoneticPr fontId="3" type="noConversion"/>
  </si>
  <si>
    <t>LL</t>
    <phoneticPr fontId="3" type="noConversion"/>
  </si>
  <si>
    <t>YY</t>
    <phoneticPr fontId="3" type="noConversion"/>
  </si>
  <si>
    <t>Cost</t>
    <phoneticPr fontId="3" type="noConversion"/>
  </si>
  <si>
    <t>ZYY77</t>
    <phoneticPr fontId="3" type="noConversion"/>
  </si>
  <si>
    <t>30% strid line</t>
    <phoneticPr fontId="3" type="noConversion"/>
  </si>
  <si>
    <t>2025 Net</t>
    <phoneticPr fontId="3" type="noConversion"/>
  </si>
  <si>
    <t>2026 depre</t>
    <phoneticPr fontId="3" type="noConversion"/>
  </si>
  <si>
    <t>2026 Net</t>
    <phoneticPr fontId="3" type="noConversion"/>
  </si>
  <si>
    <t>2027 depre</t>
    <phoneticPr fontId="3" type="noConversion"/>
  </si>
  <si>
    <t>2027 Net</t>
    <phoneticPr fontId="3" type="noConversion"/>
  </si>
  <si>
    <t>2028 depre</t>
    <phoneticPr fontId="3" type="noConversion"/>
  </si>
  <si>
    <t>2028 Net</t>
    <phoneticPr fontId="3" type="noConversion"/>
  </si>
  <si>
    <t>Lee XX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</si>
</sst>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HK$&quot;* #,##0.00_);_(&quot;HK$&quot;* \(#,##0.00\);_(&quot;HK$&quot;* &quot;-&quot;??_);_(@_)"/>
    <numFmt numFmtId="43" formatCode="_(* #,##0.00_);_(* \(#,##0.00\);_(* &quot;-&quot;??_);_(@_)"/>
    <numFmt numFmtId="176" formatCode="&quot;$&quot;#,##0.00_);[Red]\(&quot;$&quot;#,##0.00\)"/>
    <numFmt numFmtId="177" formatCode="&quot;$&quot;#,##0.00"/>
    <numFmt numFmtId="178" formatCode="_(* #,##0.00000000000000000_);_(* \(#,##0.00000000000000000\);_(* &quot;-&quot;??_);_(@_)"/>
  </numFmts>
  <fonts count="24" x14ac:knownFonts="1">
    <font>
      <sz val="11"/>
      <color theme="1"/>
      <name val="新細明體"/>
      <family val="2"/>
      <scheme val="minor"/>
    </font>
    <font>
      <sz val="12"/>
      <color theme="1"/>
      <name val="新細明體"/>
      <family val="2"/>
      <charset val="136"/>
      <scheme val="minor"/>
    </font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11"/>
      <color theme="1"/>
      <name val="新細明體"/>
      <family val="1"/>
      <charset val="136"/>
      <scheme val="minor"/>
    </font>
    <font>
      <sz val="11"/>
      <color theme="1"/>
      <name val="新細明體"/>
      <family val="1"/>
      <charset val="136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color indexed="16"/>
      <name val="Times New Roman"/>
      <family val="1"/>
    </font>
    <font>
      <b/>
      <sz val="8"/>
      <color indexed="16"/>
      <name val="Times New Roman"/>
      <family val="1"/>
    </font>
    <font>
      <i/>
      <sz val="9"/>
      <name val="Times New Roman"/>
      <family val="1"/>
    </font>
    <font>
      <i/>
      <sz val="8"/>
      <name val="Times New Roman"/>
      <family val="1"/>
    </font>
    <font>
      <b/>
      <sz val="16"/>
      <color indexed="16"/>
      <name val="Times New Roman"/>
      <family val="1"/>
    </font>
    <font>
      <b/>
      <sz val="9"/>
      <color indexed="16"/>
      <name val="Times New Roman"/>
      <family val="1"/>
    </font>
    <font>
      <b/>
      <sz val="10"/>
      <name val="Arial"/>
      <family val="2"/>
    </font>
    <font>
      <b/>
      <sz val="10"/>
      <color indexed="9"/>
      <name val="Times New Roman"/>
      <family val="1"/>
    </font>
    <font>
      <sz val="9"/>
      <name val="Arial"/>
      <family val="2"/>
    </font>
    <font>
      <sz val="8"/>
      <color indexed="56"/>
      <name val="Arial"/>
      <family val="2"/>
    </font>
    <font>
      <sz val="9"/>
      <color rgb="FFFF0000"/>
      <name val="Arial"/>
      <family val="2"/>
    </font>
    <font>
      <sz val="14"/>
      <color theme="1"/>
      <name val="細明體"/>
      <family val="2"/>
      <charset val="136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0"/>
      <color rgb="FF000000"/>
      <name val="Times New Roman"/>
      <family val="1"/>
    </font>
    <font>
      <b/>
      <sz val="14"/>
      <color theme="1"/>
      <name val="細明體"/>
      <family val="3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6D6D7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>
      <alignment vertical="center"/>
    </xf>
    <xf numFmtId="0" fontId="6" fillId="0" borderId="0"/>
    <xf numFmtId="44" fontId="2" fillId="0" borderId="0" applyFont="0" applyFill="0" applyBorder="0" applyAlignment="0" applyProtection="0">
      <alignment vertical="center"/>
    </xf>
  </cellStyleXfs>
  <cellXfs count="108">
    <xf numFmtId="0" fontId="0" fillId="0" borderId="0" xfId="0"/>
    <xf numFmtId="14" fontId="0" fillId="0" borderId="0" xfId="0" applyNumberFormat="1"/>
    <xf numFmtId="43" fontId="0" fillId="0" borderId="1" xfId="1" applyFont="1" applyBorder="1" applyAlignment="1"/>
    <xf numFmtId="43" fontId="0" fillId="0" borderId="0" xfId="1" applyFont="1" applyAlignment="1"/>
    <xf numFmtId="0" fontId="4" fillId="0" borderId="0" xfId="0" applyFont="1"/>
    <xf numFmtId="43" fontId="0" fillId="0" borderId="0" xfId="0" applyNumberFormat="1"/>
    <xf numFmtId="0" fontId="5" fillId="0" borderId="0" xfId="0" applyFont="1"/>
    <xf numFmtId="43" fontId="4" fillId="0" borderId="0" xfId="1" applyFont="1" applyAlignment="1"/>
    <xf numFmtId="43" fontId="5" fillId="0" borderId="0" xfId="1" applyFont="1" applyAlignment="1"/>
    <xf numFmtId="43" fontId="0" fillId="0" borderId="2" xfId="1" applyFont="1" applyBorder="1" applyAlignment="1"/>
    <xf numFmtId="43" fontId="0" fillId="0" borderId="1" xfId="0" applyNumberFormat="1" applyBorder="1"/>
    <xf numFmtId="43" fontId="5" fillId="0" borderId="0" xfId="0" applyNumberFormat="1" applyFont="1"/>
    <xf numFmtId="0" fontId="7" fillId="2" borderId="0" xfId="2" applyFont="1" applyFill="1"/>
    <xf numFmtId="0" fontId="6" fillId="2" borderId="0" xfId="2" applyFill="1"/>
    <xf numFmtId="0" fontId="7" fillId="0" borderId="0" xfId="2" applyFont="1"/>
    <xf numFmtId="0" fontId="7" fillId="0" borderId="3" xfId="2" applyFont="1" applyBorder="1"/>
    <xf numFmtId="49" fontId="8" fillId="3" borderId="4" xfId="2" applyNumberFormat="1" applyFont="1" applyFill="1" applyBorder="1" applyAlignment="1">
      <alignment horizontal="centerContinuous"/>
    </xf>
    <xf numFmtId="49" fontId="10" fillId="3" borderId="0" xfId="2" applyNumberFormat="1" applyFont="1" applyFill="1" applyAlignment="1">
      <alignment horizontal="centerContinuous"/>
    </xf>
    <xf numFmtId="49" fontId="12" fillId="3" borderId="0" xfId="2" applyNumberFormat="1" applyFont="1" applyFill="1" applyAlignment="1">
      <alignment horizontal="centerContinuous"/>
    </xf>
    <xf numFmtId="49" fontId="13" fillId="3" borderId="0" xfId="2" applyNumberFormat="1" applyFont="1" applyFill="1" applyAlignment="1">
      <alignment horizontal="centerContinuous"/>
    </xf>
    <xf numFmtId="0" fontId="7" fillId="3" borderId="0" xfId="2" applyFont="1" applyFill="1"/>
    <xf numFmtId="0" fontId="14" fillId="2" borderId="3" xfId="2" applyFont="1" applyFill="1" applyBorder="1" applyAlignment="1">
      <alignment horizontal="center"/>
    </xf>
    <xf numFmtId="49" fontId="15" fillId="4" borderId="6" xfId="2" applyNumberFormat="1" applyFont="1" applyFill="1" applyBorder="1" applyAlignment="1">
      <alignment horizontal="center"/>
    </xf>
    <xf numFmtId="49" fontId="15" fillId="4" borderId="0" xfId="2" applyNumberFormat="1" applyFont="1" applyFill="1" applyAlignment="1">
      <alignment horizontal="center"/>
    </xf>
    <xf numFmtId="0" fontId="14" fillId="2" borderId="6" xfId="2" applyFont="1" applyFill="1" applyBorder="1" applyAlignment="1">
      <alignment horizontal="center"/>
    </xf>
    <xf numFmtId="0" fontId="14" fillId="0" borderId="0" xfId="2" applyFont="1" applyAlignment="1">
      <alignment horizontal="center"/>
    </xf>
    <xf numFmtId="0" fontId="7" fillId="0" borderId="3" xfId="2" applyFont="1" applyBorder="1" applyAlignment="1">
      <alignment vertical="top" wrapText="1"/>
    </xf>
    <xf numFmtId="49" fontId="16" fillId="2" borderId="6" xfId="2" applyNumberFormat="1" applyFont="1" applyFill="1" applyBorder="1" applyAlignment="1">
      <alignment vertical="top"/>
    </xf>
    <xf numFmtId="49" fontId="16" fillId="2" borderId="0" xfId="2" applyNumberFormat="1" applyFont="1" applyFill="1" applyAlignment="1">
      <alignment vertical="top"/>
    </xf>
    <xf numFmtId="0" fontId="16" fillId="0" borderId="6" xfId="2" applyFont="1" applyBorder="1" applyAlignment="1">
      <alignment vertical="top" wrapText="1"/>
    </xf>
    <xf numFmtId="0" fontId="16" fillId="0" borderId="0" xfId="2" applyFont="1" applyAlignment="1">
      <alignment vertical="top" wrapText="1"/>
    </xf>
    <xf numFmtId="0" fontId="7" fillId="0" borderId="0" xfId="2" applyFont="1" applyAlignment="1">
      <alignment vertical="top" wrapText="1"/>
    </xf>
    <xf numFmtId="0" fontId="7" fillId="0" borderId="6" xfId="2" applyFont="1" applyBorder="1"/>
    <xf numFmtId="49" fontId="17" fillId="4" borderId="7" xfId="2" applyNumberFormat="1" applyFont="1" applyFill="1" applyBorder="1"/>
    <xf numFmtId="49" fontId="17" fillId="4" borderId="8" xfId="2" applyNumberFormat="1" applyFont="1" applyFill="1" applyBorder="1"/>
    <xf numFmtId="0" fontId="6" fillId="0" borderId="0" xfId="2"/>
    <xf numFmtId="0" fontId="7" fillId="2" borderId="0" xfId="0" applyFont="1" applyFill="1"/>
    <xf numFmtId="0" fontId="0" fillId="2" borderId="0" xfId="0" applyFill="1"/>
    <xf numFmtId="0" fontId="7" fillId="2" borderId="0" xfId="0" applyFont="1" applyFill="1" applyAlignment="1">
      <alignment horizontal="justify"/>
    </xf>
    <xf numFmtId="0" fontId="7" fillId="0" borderId="0" xfId="0" applyFont="1"/>
    <xf numFmtId="0" fontId="7" fillId="0" borderId="3" xfId="0" applyFont="1" applyBorder="1"/>
    <xf numFmtId="49" fontId="8" fillId="3" borderId="4" xfId="0" applyNumberFormat="1" applyFont="1" applyFill="1" applyBorder="1" applyAlignment="1">
      <alignment horizontal="centerContinuous"/>
    </xf>
    <xf numFmtId="0" fontId="9" fillId="3" borderId="5" xfId="0" applyFont="1" applyFill="1" applyBorder="1" applyAlignment="1">
      <alignment horizontal="centerContinuous"/>
    </xf>
    <xf numFmtId="49" fontId="10" fillId="3" borderId="0" xfId="0" applyNumberFormat="1" applyFont="1" applyFill="1" applyAlignment="1">
      <alignment horizontal="centerContinuous"/>
    </xf>
    <xf numFmtId="0" fontId="11" fillId="3" borderId="3" xfId="0" applyFont="1" applyFill="1" applyBorder="1" applyAlignment="1">
      <alignment horizontal="centerContinuous"/>
    </xf>
    <xf numFmtId="49" fontId="12" fillId="3" borderId="0" xfId="0" applyNumberFormat="1" applyFont="1" applyFill="1" applyAlignment="1">
      <alignment horizontal="centerContinuous"/>
    </xf>
    <xf numFmtId="0" fontId="0" fillId="3" borderId="3" xfId="0" applyFill="1" applyBorder="1" applyAlignment="1">
      <alignment horizontal="centerContinuous"/>
    </xf>
    <xf numFmtId="49" fontId="13" fillId="3" borderId="0" xfId="0" applyNumberFormat="1" applyFont="1" applyFill="1" applyAlignment="1">
      <alignment horizontal="centerContinuous"/>
    </xf>
    <xf numFmtId="0" fontId="7" fillId="3" borderId="3" xfId="0" applyFont="1" applyFill="1" applyBorder="1" applyAlignment="1">
      <alignment horizontal="centerContinuous"/>
    </xf>
    <xf numFmtId="0" fontId="7" fillId="3" borderId="0" xfId="0" applyFont="1" applyFill="1"/>
    <xf numFmtId="0" fontId="7" fillId="3" borderId="3" xfId="0" applyFont="1" applyFill="1" applyBorder="1" applyAlignment="1">
      <alignment horizontal="justify"/>
    </xf>
    <xf numFmtId="0" fontId="14" fillId="2" borderId="3" xfId="0" applyFont="1" applyFill="1" applyBorder="1" applyAlignment="1">
      <alignment horizontal="center"/>
    </xf>
    <xf numFmtId="49" fontId="15" fillId="4" borderId="6" xfId="0" applyNumberFormat="1" applyFont="1" applyFill="1" applyBorder="1" applyAlignment="1">
      <alignment horizontal="center"/>
    </xf>
    <xf numFmtId="49" fontId="15" fillId="4" borderId="0" xfId="0" applyNumberFormat="1" applyFont="1" applyFill="1" applyAlignment="1">
      <alignment horizontal="center"/>
    </xf>
    <xf numFmtId="0" fontId="15" fillId="4" borderId="3" xfId="0" applyFont="1" applyFill="1" applyBorder="1" applyAlignment="1">
      <alignment horizontal="justify"/>
    </xf>
    <xf numFmtId="0" fontId="14" fillId="2" borderId="6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7" fillId="0" borderId="3" xfId="0" applyFont="1" applyBorder="1" applyAlignment="1">
      <alignment vertical="top" wrapText="1"/>
    </xf>
    <xf numFmtId="49" fontId="16" fillId="2" borderId="6" xfId="0" applyNumberFormat="1" applyFont="1" applyFill="1" applyBorder="1" applyAlignment="1">
      <alignment vertical="top"/>
    </xf>
    <xf numFmtId="49" fontId="16" fillId="2" borderId="0" xfId="0" applyNumberFormat="1" applyFont="1" applyFill="1" applyAlignment="1">
      <alignment vertical="top" wrapText="1"/>
    </xf>
    <xf numFmtId="176" fontId="16" fillId="2" borderId="3" xfId="0" applyNumberFormat="1" applyFont="1" applyFill="1" applyBorder="1" applyAlignment="1">
      <alignment horizontal="right" vertical="top" wrapText="1"/>
    </xf>
    <xf numFmtId="177" fontId="16" fillId="0" borderId="6" xfId="0" applyNumberFormat="1" applyFont="1" applyBorder="1" applyAlignment="1">
      <alignment vertical="top" wrapText="1"/>
    </xf>
    <xf numFmtId="0" fontId="16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177" fontId="16" fillId="0" borderId="0" xfId="0" applyNumberFormat="1" applyFont="1" applyAlignment="1">
      <alignment vertical="top" wrapText="1"/>
    </xf>
    <xf numFmtId="49" fontId="17" fillId="4" borderId="7" xfId="0" applyNumberFormat="1" applyFont="1" applyFill="1" applyBorder="1"/>
    <xf numFmtId="49" fontId="17" fillId="4" borderId="8" xfId="0" applyNumberFormat="1" applyFont="1" applyFill="1" applyBorder="1"/>
    <xf numFmtId="0" fontId="17" fillId="4" borderId="9" xfId="0" applyFont="1" applyFill="1" applyBorder="1" applyAlignment="1">
      <alignment horizontal="justify"/>
    </xf>
    <xf numFmtId="0" fontId="7" fillId="0" borderId="0" xfId="0" applyFont="1" applyAlignment="1">
      <alignment horizontal="justify"/>
    </xf>
    <xf numFmtId="43" fontId="16" fillId="0" borderId="0" xfId="1" applyFont="1" applyFill="1" applyBorder="1" applyAlignment="1">
      <alignment vertical="top"/>
    </xf>
    <xf numFmtId="43" fontId="16" fillId="0" borderId="0" xfId="1" applyFont="1" applyFill="1" applyBorder="1" applyAlignment="1">
      <alignment vertical="top" wrapText="1"/>
    </xf>
    <xf numFmtId="43" fontId="16" fillId="0" borderId="1" xfId="1" applyFont="1" applyFill="1" applyBorder="1" applyAlignment="1">
      <alignment vertical="top" wrapText="1"/>
    </xf>
    <xf numFmtId="0" fontId="0" fillId="0" borderId="0" xfId="0" quotePrefix="1"/>
    <xf numFmtId="14" fontId="0" fillId="0" borderId="0" xfId="0" quotePrefix="1" applyNumberFormat="1"/>
    <xf numFmtId="0" fontId="0" fillId="0" borderId="2" xfId="0" applyBorder="1"/>
    <xf numFmtId="43" fontId="7" fillId="0" borderId="0" xfId="1" applyFont="1" applyAlignment="1">
      <alignment horizontal="justify"/>
    </xf>
    <xf numFmtId="49" fontId="0" fillId="0" borderId="0" xfId="0" applyNumberFormat="1"/>
    <xf numFmtId="43" fontId="7" fillId="2" borderId="0" xfId="1" applyFont="1" applyFill="1" applyAlignment="1">
      <alignment horizontal="justify"/>
    </xf>
    <xf numFmtId="43" fontId="9" fillId="3" borderId="5" xfId="1" applyFont="1" applyFill="1" applyBorder="1" applyAlignment="1">
      <alignment horizontal="centerContinuous"/>
    </xf>
    <xf numFmtId="43" fontId="11" fillId="3" borderId="3" xfId="1" applyFont="1" applyFill="1" applyBorder="1" applyAlignment="1">
      <alignment horizontal="centerContinuous"/>
    </xf>
    <xf numFmtId="43" fontId="6" fillId="3" borderId="3" xfId="1" applyFont="1" applyFill="1" applyBorder="1" applyAlignment="1">
      <alignment horizontal="centerContinuous"/>
    </xf>
    <xf numFmtId="43" fontId="7" fillId="3" borderId="3" xfId="1" applyFont="1" applyFill="1" applyBorder="1" applyAlignment="1">
      <alignment horizontal="centerContinuous"/>
    </xf>
    <xf numFmtId="43" fontId="7" fillId="3" borderId="3" xfId="1" applyFont="1" applyFill="1" applyBorder="1" applyAlignment="1">
      <alignment horizontal="justify"/>
    </xf>
    <xf numFmtId="43" fontId="15" fillId="4" borderId="3" xfId="1" applyFont="1" applyFill="1" applyBorder="1" applyAlignment="1">
      <alignment horizontal="justify"/>
    </xf>
    <xf numFmtId="43" fontId="16" fillId="2" borderId="3" xfId="1" applyFont="1" applyFill="1" applyBorder="1" applyAlignment="1">
      <alignment vertical="top" wrapText="1"/>
    </xf>
    <xf numFmtId="43" fontId="16" fillId="2" borderId="10" xfId="1" applyFont="1" applyFill="1" applyBorder="1" applyAlignment="1">
      <alignment vertical="top" wrapText="1"/>
    </xf>
    <xf numFmtId="43" fontId="17" fillId="4" borderId="9" xfId="1" applyFont="1" applyFill="1" applyBorder="1" applyAlignment="1">
      <alignment horizontal="justify"/>
    </xf>
    <xf numFmtId="43" fontId="18" fillId="2" borderId="3" xfId="1" applyFont="1" applyFill="1" applyBorder="1" applyAlignment="1">
      <alignment vertical="top" wrapText="1"/>
    </xf>
    <xf numFmtId="0" fontId="19" fillId="0" borderId="0" xfId="0" applyFont="1"/>
    <xf numFmtId="0" fontId="20" fillId="0" borderId="0" xfId="0" applyFont="1"/>
    <xf numFmtId="44" fontId="20" fillId="0" borderId="0" xfId="3" applyFont="1" applyAlignment="1"/>
    <xf numFmtId="0" fontId="21" fillId="0" borderId="0" xfId="0" applyFont="1"/>
    <xf numFmtId="44" fontId="21" fillId="0" borderId="0" xfId="0" applyNumberFormat="1" applyFont="1"/>
    <xf numFmtId="44" fontId="21" fillId="0" borderId="0" xfId="3" applyFont="1" applyAlignment="1"/>
    <xf numFmtId="0" fontId="20" fillId="0" borderId="2" xfId="0" applyFont="1" applyBorder="1"/>
    <xf numFmtId="44" fontId="20" fillId="0" borderId="1" xfId="0" applyNumberFormat="1" applyFont="1" applyBorder="1"/>
    <xf numFmtId="0" fontId="21" fillId="5" borderId="0" xfId="0" applyFont="1" applyFill="1"/>
    <xf numFmtId="44" fontId="21" fillId="5" borderId="0" xfId="3" applyFont="1" applyFill="1" applyAlignment="1"/>
    <xf numFmtId="44" fontId="21" fillId="0" borderId="0" xfId="3" applyFont="1" applyFill="1" applyAlignment="1"/>
    <xf numFmtId="0" fontId="20" fillId="0" borderId="0" xfId="0" applyFont="1" applyAlignment="1">
      <alignment horizontal="left"/>
    </xf>
    <xf numFmtId="44" fontId="21" fillId="5" borderId="0" xfId="0" applyNumberFormat="1" applyFont="1" applyFill="1"/>
    <xf numFmtId="49" fontId="22" fillId="0" borderId="0" xfId="0" applyNumberFormat="1" applyFont="1" applyAlignment="1">
      <alignment horizontal="left"/>
    </xf>
    <xf numFmtId="14" fontId="22" fillId="0" borderId="0" xfId="0" applyNumberFormat="1" applyFont="1" applyAlignment="1">
      <alignment horizontal="left"/>
    </xf>
    <xf numFmtId="43" fontId="4" fillId="0" borderId="0" xfId="0" applyNumberFormat="1" applyFont="1"/>
    <xf numFmtId="178" fontId="0" fillId="0" borderId="0" xfId="1" applyNumberFormat="1" applyFont="1" applyAlignment="1"/>
    <xf numFmtId="0" fontId="23" fillId="0" borderId="0" xfId="0" applyFont="1"/>
    <xf numFmtId="14" fontId="4" fillId="0" borderId="0" xfId="0" applyNumberFormat="1" applyFont="1"/>
    <xf numFmtId="0" fontId="0" fillId="0" borderId="0" xfId="0" applyAlignment="1">
      <alignment horizontal="center"/>
    </xf>
  </cellXfs>
  <cellStyles count="4">
    <cellStyle name="Normal 2" xfId="2" xr:uid="{DB933450-A6FB-470E-B99E-1D6CC9A5D1B9}"/>
    <cellStyle name="一般" xfId="0" builtinId="0"/>
    <cellStyle name="千分位" xfId="1" builtinId="3"/>
    <cellStyle name="貨幣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4D519-C001-4D1F-AA56-436669802DEA}">
  <dimension ref="A1:H44"/>
  <sheetViews>
    <sheetView workbookViewId="0">
      <selection activeCell="F7" sqref="F7"/>
    </sheetView>
  </sheetViews>
  <sheetFormatPr defaultColWidth="9" defaultRowHeight="11.25" x14ac:dyDescent="0.2"/>
  <cols>
    <col min="1" max="1" width="4" style="14" customWidth="1"/>
    <col min="2" max="2" width="10.7109375" style="14" customWidth="1"/>
    <col min="3" max="3" width="34.7109375" style="14" customWidth="1"/>
    <col min="4" max="4" width="14.7109375" style="75" customWidth="1"/>
    <col min="5" max="9" width="12.7109375" style="14" customWidth="1"/>
    <col min="10" max="16384" width="9" style="14"/>
  </cols>
  <sheetData>
    <row r="1" spans="1:8" ht="13.5" thickBot="1" x14ac:dyDescent="0.25">
      <c r="A1" s="12"/>
      <c r="B1" s="13"/>
      <c r="C1" s="13"/>
      <c r="D1" s="77"/>
      <c r="E1" s="12"/>
    </row>
    <row r="2" spans="1:8" ht="13.5" thickTop="1" x14ac:dyDescent="0.2">
      <c r="A2" s="15"/>
      <c r="B2" s="16" t="s">
        <v>147</v>
      </c>
      <c r="C2" s="16"/>
      <c r="D2" s="78"/>
    </row>
    <row r="3" spans="1:8" ht="12" x14ac:dyDescent="0.2">
      <c r="A3" s="15"/>
      <c r="B3" s="17" t="s">
        <v>23</v>
      </c>
      <c r="C3" s="17"/>
      <c r="D3" s="79"/>
    </row>
    <row r="4" spans="1:8" ht="12" x14ac:dyDescent="0.2">
      <c r="A4" s="15"/>
      <c r="B4" s="17" t="s">
        <v>23</v>
      </c>
      <c r="C4" s="17"/>
      <c r="D4" s="79"/>
    </row>
    <row r="5" spans="1:8" ht="12" x14ac:dyDescent="0.2">
      <c r="A5" s="15"/>
      <c r="B5" s="17" t="s">
        <v>23</v>
      </c>
      <c r="C5" s="17"/>
      <c r="D5" s="79"/>
    </row>
    <row r="6" spans="1:8" ht="12" x14ac:dyDescent="0.2">
      <c r="A6" s="15"/>
      <c r="B6" s="17" t="s">
        <v>23</v>
      </c>
      <c r="C6" s="17"/>
      <c r="D6" s="79"/>
    </row>
    <row r="7" spans="1:8" ht="20.25" x14ac:dyDescent="0.3">
      <c r="A7" s="15"/>
      <c r="B7" s="18" t="s">
        <v>24</v>
      </c>
      <c r="C7" s="18"/>
      <c r="D7" s="80"/>
    </row>
    <row r="8" spans="1:8" ht="12" x14ac:dyDescent="0.2">
      <c r="A8" s="15"/>
      <c r="B8" s="19" t="s">
        <v>74</v>
      </c>
      <c r="C8" s="19"/>
      <c r="D8" s="81"/>
    </row>
    <row r="9" spans="1:8" x14ac:dyDescent="0.2">
      <c r="A9" s="15"/>
      <c r="B9" s="20"/>
      <c r="C9" s="20"/>
      <c r="D9" s="82"/>
    </row>
    <row r="10" spans="1:8" s="25" customFormat="1" ht="12.75" x14ac:dyDescent="0.2">
      <c r="A10" s="21"/>
      <c r="B10" s="22" t="s">
        <v>23</v>
      </c>
      <c r="C10" s="23" t="s">
        <v>23</v>
      </c>
      <c r="D10" s="83"/>
      <c r="E10" s="24"/>
    </row>
    <row r="11" spans="1:8" s="31" customFormat="1" ht="12" x14ac:dyDescent="0.25">
      <c r="A11" s="26"/>
      <c r="B11" s="27" t="s">
        <v>23</v>
      </c>
      <c r="C11" s="28" t="s">
        <v>58</v>
      </c>
      <c r="D11" s="84">
        <f>-GL!N20</f>
        <v>1703116.35</v>
      </c>
      <c r="E11" s="29"/>
      <c r="F11" s="30"/>
      <c r="G11" s="30"/>
      <c r="H11" s="30"/>
    </row>
    <row r="12" spans="1:8" s="31" customFormat="1" ht="12" x14ac:dyDescent="0.25">
      <c r="A12" s="26"/>
      <c r="B12" s="27"/>
      <c r="C12" s="28" t="s">
        <v>75</v>
      </c>
      <c r="D12" s="85">
        <f>-GL!G21</f>
        <v>0</v>
      </c>
      <c r="E12" s="29"/>
      <c r="F12" s="30"/>
      <c r="G12" s="30"/>
      <c r="H12" s="30"/>
    </row>
    <row r="13" spans="1:8" s="31" customFormat="1" ht="12" x14ac:dyDescent="0.25">
      <c r="A13" s="26"/>
      <c r="B13" s="27"/>
      <c r="C13" s="28"/>
      <c r="D13" s="84">
        <f>SUM(D11:D12)</f>
        <v>1703116.35</v>
      </c>
      <c r="E13" s="29"/>
      <c r="F13" s="30"/>
      <c r="G13" s="30"/>
      <c r="H13" s="30"/>
    </row>
    <row r="14" spans="1:8" ht="12" x14ac:dyDescent="0.2">
      <c r="A14" s="15"/>
      <c r="B14" s="27" t="s">
        <v>23</v>
      </c>
      <c r="C14" s="28" t="s">
        <v>23</v>
      </c>
      <c r="D14" s="84"/>
      <c r="E14" s="32"/>
    </row>
    <row r="15" spans="1:8" ht="12.75" customHeight="1" x14ac:dyDescent="0.2">
      <c r="B15" s="27" t="s">
        <v>23</v>
      </c>
      <c r="C15" s="28" t="s">
        <v>25</v>
      </c>
      <c r="D15" s="84"/>
    </row>
    <row r="16" spans="1:8" ht="12.75" customHeight="1" x14ac:dyDescent="0.2">
      <c r="B16" s="27"/>
      <c r="C16" s="28" t="s">
        <v>13</v>
      </c>
      <c r="D16" s="84">
        <f>GL!N22</f>
        <v>1000</v>
      </c>
    </row>
    <row r="17" spans="2:4" ht="12.75" customHeight="1" x14ac:dyDescent="0.2">
      <c r="B17" s="27"/>
      <c r="C17" s="28" t="s">
        <v>11</v>
      </c>
      <c r="D17" s="84">
        <f>GL!N23</f>
        <v>7000</v>
      </c>
    </row>
    <row r="18" spans="2:4" ht="12.75" customHeight="1" x14ac:dyDescent="0.2">
      <c r="B18" s="27"/>
      <c r="C18" s="28" t="s">
        <v>79</v>
      </c>
      <c r="D18" s="84">
        <f>GL!N24</f>
        <v>2200</v>
      </c>
    </row>
    <row r="19" spans="2:4" ht="12.75" customHeight="1" x14ac:dyDescent="0.2">
      <c r="B19" s="27"/>
      <c r="C19" s="28" t="s">
        <v>55</v>
      </c>
      <c r="D19" s="84">
        <f>GL!N25</f>
        <v>7800</v>
      </c>
    </row>
    <row r="20" spans="2:4" ht="12.75" customHeight="1" x14ac:dyDescent="0.2">
      <c r="B20" s="27"/>
      <c r="C20" s="28" t="s">
        <v>78</v>
      </c>
      <c r="D20" s="84">
        <f>GL!N28</f>
        <v>177985.90000000002</v>
      </c>
    </row>
    <row r="21" spans="2:4" ht="12.75" customHeight="1" x14ac:dyDescent="0.2">
      <c r="B21" s="27"/>
      <c r="C21" s="28" t="s">
        <v>80</v>
      </c>
      <c r="D21" s="84">
        <f>GL!N31</f>
        <v>0</v>
      </c>
    </row>
    <row r="22" spans="2:4" ht="12.75" customHeight="1" x14ac:dyDescent="0.2">
      <c r="B22" s="27"/>
      <c r="C22" s="28" t="s">
        <v>43</v>
      </c>
      <c r="D22" s="84">
        <f>GL!N33</f>
        <v>950</v>
      </c>
    </row>
    <row r="23" spans="2:4" ht="12.75" customHeight="1" x14ac:dyDescent="0.2">
      <c r="B23" s="27"/>
      <c r="C23" s="28" t="s">
        <v>47</v>
      </c>
      <c r="D23" s="85">
        <f>GL!N34</f>
        <v>0</v>
      </c>
    </row>
    <row r="24" spans="2:4" ht="12" x14ac:dyDescent="0.2">
      <c r="B24" s="27" t="s">
        <v>23</v>
      </c>
      <c r="C24" s="28" t="s">
        <v>26</v>
      </c>
      <c r="D24" s="84">
        <f>SUM(D16:D23)</f>
        <v>196935.90000000002</v>
      </c>
    </row>
    <row r="25" spans="2:4" ht="12" x14ac:dyDescent="0.2">
      <c r="B25" s="27" t="s">
        <v>23</v>
      </c>
      <c r="C25" s="28" t="s">
        <v>23</v>
      </c>
      <c r="D25" s="84"/>
    </row>
    <row r="26" spans="2:4" ht="12" x14ac:dyDescent="0.2">
      <c r="B26" s="27" t="s">
        <v>23</v>
      </c>
      <c r="C26" s="28" t="s">
        <v>27</v>
      </c>
      <c r="D26" s="87">
        <f>D13-D24</f>
        <v>1506180.4500000002</v>
      </c>
    </row>
    <row r="27" spans="2:4" ht="12" x14ac:dyDescent="0.2">
      <c r="B27" s="27" t="s">
        <v>23</v>
      </c>
      <c r="C27" s="28" t="s">
        <v>23</v>
      </c>
      <c r="D27" s="84"/>
    </row>
    <row r="28" spans="2:4" ht="12" x14ac:dyDescent="0.2">
      <c r="B28" s="27" t="s">
        <v>23</v>
      </c>
      <c r="C28" s="28" t="s">
        <v>28</v>
      </c>
      <c r="D28" s="84"/>
    </row>
    <row r="29" spans="2:4" ht="12" x14ac:dyDescent="0.2">
      <c r="B29" s="27" t="s">
        <v>23</v>
      </c>
      <c r="C29" s="28" t="s">
        <v>23</v>
      </c>
      <c r="D29" s="84"/>
    </row>
    <row r="30" spans="2:4" ht="12" x14ac:dyDescent="0.2">
      <c r="B30" s="27" t="s">
        <v>23</v>
      </c>
      <c r="C30" s="28" t="s">
        <v>29</v>
      </c>
      <c r="D30" s="84"/>
    </row>
    <row r="31" spans="2:4" ht="12" x14ac:dyDescent="0.2">
      <c r="B31" s="27" t="s">
        <v>23</v>
      </c>
      <c r="C31" s="28" t="s">
        <v>23</v>
      </c>
      <c r="D31" s="84"/>
    </row>
    <row r="32" spans="2:4" ht="12" x14ac:dyDescent="0.2">
      <c r="B32" s="27" t="s">
        <v>23</v>
      </c>
      <c r="C32" s="28" t="s">
        <v>30</v>
      </c>
      <c r="D32" s="87">
        <f>D26</f>
        <v>1506180.4500000002</v>
      </c>
    </row>
    <row r="33" spans="2:4" ht="12" x14ac:dyDescent="0.2">
      <c r="B33" s="27" t="s">
        <v>23</v>
      </c>
      <c r="C33" s="28" t="s">
        <v>23</v>
      </c>
      <c r="D33" s="84"/>
    </row>
    <row r="34" spans="2:4" ht="12" thickBot="1" x14ac:dyDescent="0.25">
      <c r="B34" s="33"/>
      <c r="C34" s="34"/>
      <c r="D34" s="86"/>
    </row>
    <row r="35" spans="2:4" ht="12" thickTop="1" x14ac:dyDescent="0.2"/>
    <row r="37" spans="2:4" ht="12.75" x14ac:dyDescent="0.2">
      <c r="B37" s="35"/>
      <c r="C37" s="35"/>
    </row>
    <row r="38" spans="2:4" ht="12.75" x14ac:dyDescent="0.2">
      <c r="B38" s="35"/>
      <c r="C38" s="35"/>
    </row>
    <row r="39" spans="2:4" ht="12.75" x14ac:dyDescent="0.2">
      <c r="B39" s="35"/>
      <c r="C39" s="35"/>
    </row>
    <row r="40" spans="2:4" ht="12.75" x14ac:dyDescent="0.2">
      <c r="B40" s="35"/>
      <c r="C40" s="35"/>
    </row>
    <row r="41" spans="2:4" ht="12.75" x14ac:dyDescent="0.2">
      <c r="B41" s="35"/>
      <c r="C41" s="35"/>
    </row>
    <row r="42" spans="2:4" ht="12.75" x14ac:dyDescent="0.2">
      <c r="B42" s="35"/>
      <c r="C42" s="35"/>
    </row>
    <row r="43" spans="2:4" ht="12.75" x14ac:dyDescent="0.2">
      <c r="B43" s="35"/>
      <c r="C43" s="35"/>
    </row>
    <row r="44" spans="2:4" ht="12.75" x14ac:dyDescent="0.2">
      <c r="B44" s="35"/>
      <c r="C44" s="35"/>
    </row>
  </sheetData>
  <sortState xmlns:xlrd2="http://schemas.microsoft.com/office/spreadsheetml/2017/richdata2" ref="C16:D23">
    <sortCondition ref="C16:C23"/>
  </sortState>
  <phoneticPr fontId="3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1DE8D-929C-437B-9FD6-632DD8651EBB}">
  <dimension ref="A1:P86"/>
  <sheetViews>
    <sheetView zoomScaleNormal="100" workbookViewId="0">
      <selection activeCell="C11" sqref="C11"/>
    </sheetView>
  </sheetViews>
  <sheetFormatPr defaultRowHeight="15.75" x14ac:dyDescent="0.25"/>
  <cols>
    <col min="1" max="3" width="19.85546875" customWidth="1"/>
    <col min="4" max="4" width="24.85546875" style="3" bestFit="1" customWidth="1"/>
    <col min="8" max="8" width="19.85546875" customWidth="1"/>
    <col min="9" max="9" width="11.42578125" style="3" bestFit="1" customWidth="1"/>
  </cols>
  <sheetData>
    <row r="1" spans="1:16" x14ac:dyDescent="0.25">
      <c r="A1" s="4" t="s">
        <v>70</v>
      </c>
      <c r="B1" s="4" t="s">
        <v>71</v>
      </c>
      <c r="C1" s="4" t="s">
        <v>150</v>
      </c>
      <c r="D1" s="7" t="s">
        <v>2</v>
      </c>
      <c r="E1" s="4" t="s">
        <v>3</v>
      </c>
    </row>
    <row r="2" spans="1:16" ht="18.75" x14ac:dyDescent="0.3">
      <c r="A2" s="99">
        <v>1</v>
      </c>
      <c r="B2" s="89" t="s">
        <v>149</v>
      </c>
      <c r="C2" s="89" t="s">
        <v>151</v>
      </c>
      <c r="D2" s="90">
        <v>132000</v>
      </c>
      <c r="E2" s="72"/>
      <c r="I2" s="3">
        <f t="shared" ref="I2:I13" si="0">SUMIF(A:A,H2,D:D)</f>
        <v>0</v>
      </c>
    </row>
    <row r="3" spans="1:16" ht="18.75" x14ac:dyDescent="0.3">
      <c r="A3" s="99">
        <v>2</v>
      </c>
      <c r="B3" s="89"/>
      <c r="C3" s="89"/>
      <c r="D3" s="90">
        <v>11868</v>
      </c>
      <c r="E3" s="72"/>
      <c r="I3" s="3">
        <f t="shared" si="0"/>
        <v>0</v>
      </c>
    </row>
    <row r="4" spans="1:16" ht="18.75" x14ac:dyDescent="0.3">
      <c r="A4" s="99">
        <v>3</v>
      </c>
      <c r="B4" s="89"/>
      <c r="C4" s="89"/>
      <c r="D4" s="90">
        <v>66267</v>
      </c>
      <c r="E4" s="72"/>
      <c r="I4" s="3">
        <f t="shared" si="0"/>
        <v>0</v>
      </c>
    </row>
    <row r="5" spans="1:16" ht="18.75" x14ac:dyDescent="0.3">
      <c r="A5" s="99">
        <v>4</v>
      </c>
      <c r="B5" s="89"/>
      <c r="C5" s="89"/>
      <c r="D5" s="90">
        <v>70340</v>
      </c>
      <c r="E5" s="72"/>
      <c r="I5" s="3">
        <f t="shared" si="0"/>
        <v>0</v>
      </c>
    </row>
    <row r="6" spans="1:16" ht="18.75" x14ac:dyDescent="0.3">
      <c r="A6" s="99">
        <v>5</v>
      </c>
      <c r="B6" s="89"/>
      <c r="C6" s="89"/>
      <c r="D6" s="90">
        <v>45212</v>
      </c>
      <c r="E6" s="72"/>
      <c r="I6" s="3">
        <f t="shared" si="0"/>
        <v>0</v>
      </c>
    </row>
    <row r="7" spans="1:16" ht="18.75" x14ac:dyDescent="0.3">
      <c r="A7" s="99">
        <v>6</v>
      </c>
      <c r="B7" s="89"/>
      <c r="C7" s="89"/>
      <c r="D7" s="90">
        <v>20665</v>
      </c>
      <c r="E7" s="72"/>
      <c r="I7" s="3">
        <f t="shared" si="0"/>
        <v>0</v>
      </c>
    </row>
    <row r="8" spans="1:16" ht="18.75" x14ac:dyDescent="0.3">
      <c r="A8" s="99">
        <v>7</v>
      </c>
      <c r="B8" s="89"/>
      <c r="C8" s="89"/>
      <c r="D8" s="90">
        <v>132000</v>
      </c>
      <c r="E8" s="72"/>
      <c r="I8" s="3">
        <f t="shared" si="0"/>
        <v>0</v>
      </c>
      <c r="P8">
        <f>100/25000</f>
        <v>4.0000000000000001E-3</v>
      </c>
    </row>
    <row r="9" spans="1:16" ht="18.75" x14ac:dyDescent="0.3">
      <c r="A9" s="99">
        <v>8</v>
      </c>
      <c r="B9" s="89"/>
      <c r="C9" s="89"/>
      <c r="D9" s="90">
        <v>132000</v>
      </c>
      <c r="E9" s="72"/>
      <c r="I9" s="3">
        <f t="shared" si="0"/>
        <v>0</v>
      </c>
    </row>
    <row r="10" spans="1:16" ht="18.75" x14ac:dyDescent="0.3">
      <c r="A10" s="99">
        <v>9</v>
      </c>
      <c r="B10" s="89"/>
      <c r="C10" s="89"/>
      <c r="D10" s="90">
        <v>96000</v>
      </c>
      <c r="E10" s="72"/>
      <c r="I10" s="3">
        <f t="shared" si="0"/>
        <v>0</v>
      </c>
    </row>
    <row r="11" spans="1:16" ht="18.75" x14ac:dyDescent="0.3">
      <c r="A11" s="99">
        <v>10</v>
      </c>
      <c r="B11" s="89"/>
      <c r="C11" s="89"/>
      <c r="D11" s="90">
        <v>5313</v>
      </c>
      <c r="E11" s="72"/>
      <c r="I11" s="3">
        <f t="shared" si="0"/>
        <v>0</v>
      </c>
    </row>
    <row r="12" spans="1:16" ht="18.75" x14ac:dyDescent="0.3">
      <c r="A12" s="99">
        <v>11</v>
      </c>
      <c r="B12" s="89"/>
      <c r="C12" s="89"/>
      <c r="D12" s="90">
        <v>132000</v>
      </c>
      <c r="E12" s="72"/>
      <c r="I12" s="3">
        <f t="shared" si="0"/>
        <v>0</v>
      </c>
    </row>
    <row r="13" spans="1:16" ht="18.75" x14ac:dyDescent="0.3">
      <c r="A13" s="99">
        <v>12</v>
      </c>
      <c r="B13" s="89"/>
      <c r="C13" s="89"/>
      <c r="D13" s="90">
        <v>21886</v>
      </c>
      <c r="E13" s="72"/>
      <c r="I13" s="3">
        <f t="shared" si="0"/>
        <v>0</v>
      </c>
    </row>
    <row r="14" spans="1:16" ht="19.5" thickBot="1" x14ac:dyDescent="0.35">
      <c r="A14" s="99">
        <v>13</v>
      </c>
      <c r="B14" s="89"/>
      <c r="C14" s="89"/>
      <c r="D14" s="90">
        <v>8349</v>
      </c>
      <c r="E14" s="72"/>
      <c r="I14" s="2">
        <f>SUM(I2:I13)</f>
        <v>0</v>
      </c>
    </row>
    <row r="15" spans="1:16" ht="19.5" thickTop="1" x14ac:dyDescent="0.3">
      <c r="A15" s="99">
        <v>14</v>
      </c>
      <c r="B15" s="89"/>
      <c r="C15" s="89"/>
      <c r="D15" s="90">
        <v>35827</v>
      </c>
      <c r="E15" s="72"/>
    </row>
    <row r="16" spans="1:16" ht="18.75" x14ac:dyDescent="0.3">
      <c r="A16" s="99">
        <v>15</v>
      </c>
      <c r="B16" s="89"/>
      <c r="C16" s="89"/>
      <c r="D16" s="90">
        <v>6091</v>
      </c>
      <c r="E16" s="72"/>
    </row>
    <row r="17" spans="1:5" ht="18.75" x14ac:dyDescent="0.3">
      <c r="A17" s="99">
        <v>16</v>
      </c>
      <c r="B17" s="89"/>
      <c r="C17" s="89"/>
      <c r="D17" s="90">
        <v>3546</v>
      </c>
      <c r="E17" s="72"/>
    </row>
    <row r="18" spans="1:5" ht="18.75" x14ac:dyDescent="0.3">
      <c r="A18" s="99">
        <v>17</v>
      </c>
      <c r="B18" s="89"/>
      <c r="C18" s="89"/>
      <c r="D18" s="90">
        <v>2409</v>
      </c>
      <c r="E18" s="72"/>
    </row>
    <row r="19" spans="1:5" ht="18.75" x14ac:dyDescent="0.3">
      <c r="A19" s="99">
        <v>18</v>
      </c>
      <c r="B19" s="89"/>
      <c r="C19" s="89"/>
      <c r="D19" s="90">
        <v>2720</v>
      </c>
      <c r="E19" s="72"/>
    </row>
    <row r="20" spans="1:5" ht="18.75" x14ac:dyDescent="0.3">
      <c r="A20" s="99">
        <v>19</v>
      </c>
      <c r="B20" s="89"/>
      <c r="C20" s="89"/>
      <c r="D20" s="90">
        <v>1569</v>
      </c>
      <c r="E20" s="72"/>
    </row>
    <row r="21" spans="1:5" ht="18.75" x14ac:dyDescent="0.3">
      <c r="A21" s="99">
        <v>20</v>
      </c>
      <c r="B21" s="89"/>
      <c r="C21" s="89"/>
      <c r="D21" s="90">
        <v>36481</v>
      </c>
      <c r="E21" s="72"/>
    </row>
    <row r="22" spans="1:5" ht="18.75" x14ac:dyDescent="0.3">
      <c r="A22" s="99">
        <v>21</v>
      </c>
      <c r="B22" s="89"/>
      <c r="C22" s="89"/>
      <c r="D22" s="90">
        <v>4004</v>
      </c>
      <c r="E22" s="72"/>
    </row>
    <row r="23" spans="1:5" ht="19.5" x14ac:dyDescent="0.3">
      <c r="A23" s="99">
        <v>22</v>
      </c>
      <c r="B23" s="88"/>
      <c r="C23" s="88"/>
      <c r="D23" s="90">
        <v>45000</v>
      </c>
      <c r="E23" s="72"/>
    </row>
    <row r="24" spans="1:5" ht="18.75" x14ac:dyDescent="0.3">
      <c r="A24" s="99">
        <v>23</v>
      </c>
      <c r="B24" s="89"/>
      <c r="C24" s="89"/>
      <c r="D24" s="90">
        <v>65000</v>
      </c>
      <c r="E24" s="72"/>
    </row>
    <row r="25" spans="1:5" ht="18.75" x14ac:dyDescent="0.3">
      <c r="A25" s="99">
        <v>24</v>
      </c>
      <c r="B25" s="89"/>
      <c r="C25" s="89"/>
      <c r="D25" s="90">
        <v>45000</v>
      </c>
      <c r="E25" s="72"/>
    </row>
    <row r="26" spans="1:5" ht="18.75" x14ac:dyDescent="0.3">
      <c r="A26" s="99">
        <v>25</v>
      </c>
      <c r="B26" s="89"/>
      <c r="C26" s="89"/>
      <c r="D26" s="90">
        <v>56000</v>
      </c>
      <c r="E26" s="72"/>
    </row>
    <row r="27" spans="1:5" ht="18.75" x14ac:dyDescent="0.3">
      <c r="A27" s="99">
        <v>26</v>
      </c>
      <c r="B27" s="89"/>
      <c r="C27" s="89"/>
      <c r="D27" s="90">
        <v>85500</v>
      </c>
      <c r="E27" s="72"/>
    </row>
    <row r="28" spans="1:5" ht="18.75" x14ac:dyDescent="0.3">
      <c r="A28" s="99"/>
      <c r="B28" s="89"/>
      <c r="C28" s="89"/>
      <c r="D28" s="100">
        <f>SUM(D2:D27)</f>
        <v>1263047</v>
      </c>
      <c r="E28" s="72"/>
    </row>
    <row r="29" spans="1:5" x14ac:dyDescent="0.25">
      <c r="E29" s="72"/>
    </row>
    <row r="30" spans="1:5" x14ac:dyDescent="0.25">
      <c r="E30" s="72"/>
    </row>
    <row r="31" spans="1:5" x14ac:dyDescent="0.25">
      <c r="E31" s="72"/>
    </row>
    <row r="32" spans="1:5" x14ac:dyDescent="0.25">
      <c r="E32" s="72"/>
    </row>
    <row r="33" spans="5:5" x14ac:dyDescent="0.25">
      <c r="E33" s="72"/>
    </row>
    <row r="34" spans="5:5" x14ac:dyDescent="0.25">
      <c r="E34" s="72"/>
    </row>
    <row r="35" spans="5:5" x14ac:dyDescent="0.25">
      <c r="E35" s="72"/>
    </row>
    <row r="36" spans="5:5" x14ac:dyDescent="0.25">
      <c r="E36" s="72"/>
    </row>
    <row r="37" spans="5:5" x14ac:dyDescent="0.25">
      <c r="E37" s="72"/>
    </row>
    <row r="38" spans="5:5" x14ac:dyDescent="0.25">
      <c r="E38" s="72"/>
    </row>
    <row r="39" spans="5:5" x14ac:dyDescent="0.25">
      <c r="E39" s="72"/>
    </row>
    <row r="40" spans="5:5" x14ac:dyDescent="0.25">
      <c r="E40" s="72"/>
    </row>
    <row r="41" spans="5:5" x14ac:dyDescent="0.25">
      <c r="E41" s="72"/>
    </row>
    <row r="42" spans="5:5" x14ac:dyDescent="0.25">
      <c r="E42" s="72"/>
    </row>
    <row r="43" spans="5:5" x14ac:dyDescent="0.25">
      <c r="E43" s="72"/>
    </row>
    <row r="44" spans="5:5" x14ac:dyDescent="0.25">
      <c r="E44" s="72"/>
    </row>
    <row r="45" spans="5:5" x14ac:dyDescent="0.25">
      <c r="E45" s="72"/>
    </row>
    <row r="46" spans="5:5" x14ac:dyDescent="0.25">
      <c r="E46" s="72"/>
    </row>
    <row r="47" spans="5:5" x14ac:dyDescent="0.25">
      <c r="E47" s="72"/>
    </row>
    <row r="48" spans="5:5" x14ac:dyDescent="0.25">
      <c r="E48" s="72"/>
    </row>
    <row r="49" spans="5:5" x14ac:dyDescent="0.25">
      <c r="E49" s="72"/>
    </row>
    <row r="50" spans="5:5" x14ac:dyDescent="0.25">
      <c r="E50" s="72"/>
    </row>
    <row r="51" spans="5:5" x14ac:dyDescent="0.25">
      <c r="E51" s="72"/>
    </row>
    <row r="52" spans="5:5" x14ac:dyDescent="0.25">
      <c r="E52" s="72"/>
    </row>
    <row r="53" spans="5:5" x14ac:dyDescent="0.25">
      <c r="E53" s="72"/>
    </row>
    <row r="54" spans="5:5" x14ac:dyDescent="0.25">
      <c r="E54" s="72"/>
    </row>
    <row r="55" spans="5:5" x14ac:dyDescent="0.25">
      <c r="E55" s="72"/>
    </row>
    <row r="56" spans="5:5" x14ac:dyDescent="0.25">
      <c r="E56" s="72"/>
    </row>
    <row r="57" spans="5:5" x14ac:dyDescent="0.25">
      <c r="E57" s="72"/>
    </row>
    <row r="58" spans="5:5" x14ac:dyDescent="0.25">
      <c r="E58" s="72"/>
    </row>
    <row r="59" spans="5:5" x14ac:dyDescent="0.25">
      <c r="E59" s="72"/>
    </row>
    <row r="60" spans="5:5" x14ac:dyDescent="0.25">
      <c r="E60" s="72"/>
    </row>
    <row r="61" spans="5:5" x14ac:dyDescent="0.25">
      <c r="E61" s="72"/>
    </row>
    <row r="62" spans="5:5" x14ac:dyDescent="0.25">
      <c r="E62" s="72"/>
    </row>
    <row r="63" spans="5:5" x14ac:dyDescent="0.25">
      <c r="E63" s="72"/>
    </row>
    <row r="64" spans="5:5" x14ac:dyDescent="0.25">
      <c r="E64" s="72"/>
    </row>
    <row r="65" spans="5:5" x14ac:dyDescent="0.25">
      <c r="E65" s="72"/>
    </row>
    <row r="66" spans="5:5" x14ac:dyDescent="0.25">
      <c r="E66" s="72"/>
    </row>
    <row r="67" spans="5:5" x14ac:dyDescent="0.25">
      <c r="E67" s="72"/>
    </row>
    <row r="68" spans="5:5" x14ac:dyDescent="0.25">
      <c r="E68" s="72"/>
    </row>
    <row r="69" spans="5:5" x14ac:dyDescent="0.25">
      <c r="E69" s="72"/>
    </row>
    <row r="70" spans="5:5" x14ac:dyDescent="0.25">
      <c r="E70" s="72"/>
    </row>
    <row r="71" spans="5:5" x14ac:dyDescent="0.25">
      <c r="E71" s="72"/>
    </row>
    <row r="72" spans="5:5" x14ac:dyDescent="0.25">
      <c r="E72" s="72"/>
    </row>
    <row r="73" spans="5:5" x14ac:dyDescent="0.25">
      <c r="E73" s="72"/>
    </row>
    <row r="74" spans="5:5" x14ac:dyDescent="0.25">
      <c r="E74" s="72"/>
    </row>
    <row r="75" spans="5:5" x14ac:dyDescent="0.25">
      <c r="E75" s="72"/>
    </row>
    <row r="76" spans="5:5" x14ac:dyDescent="0.25">
      <c r="E76" s="72"/>
    </row>
    <row r="77" spans="5:5" x14ac:dyDescent="0.25">
      <c r="E77" s="72"/>
    </row>
    <row r="78" spans="5:5" x14ac:dyDescent="0.25">
      <c r="E78" s="72"/>
    </row>
    <row r="79" spans="5:5" x14ac:dyDescent="0.25">
      <c r="E79" s="72"/>
    </row>
    <row r="80" spans="5:5" x14ac:dyDescent="0.25">
      <c r="E80" s="72"/>
    </row>
    <row r="81" spans="4:5" x14ac:dyDescent="0.25">
      <c r="E81" s="72"/>
    </row>
    <row r="82" spans="4:5" x14ac:dyDescent="0.25">
      <c r="E82" s="72"/>
    </row>
    <row r="83" spans="4:5" x14ac:dyDescent="0.25">
      <c r="E83" s="72"/>
    </row>
    <row r="84" spans="4:5" x14ac:dyDescent="0.25">
      <c r="E84" s="72"/>
    </row>
    <row r="85" spans="4:5" ht="16.5" thickBot="1" x14ac:dyDescent="0.3">
      <c r="D85" s="2">
        <f>SUM(D2:D84)</f>
        <v>2526094</v>
      </c>
    </row>
    <row r="86" spans="4:5" ht="16.5" thickTop="1" x14ac:dyDescent="0.25"/>
  </sheetData>
  <phoneticPr fontId="3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78832-A170-4673-BE86-DEF4D9D96A75}">
  <dimension ref="A1:E6"/>
  <sheetViews>
    <sheetView workbookViewId="0">
      <selection activeCell="F12" sqref="F12"/>
    </sheetView>
  </sheetViews>
  <sheetFormatPr defaultRowHeight="15.75" x14ac:dyDescent="0.25"/>
  <cols>
    <col min="1" max="1" width="14.140625" customWidth="1"/>
    <col min="2" max="2" width="21.42578125" bestFit="1" customWidth="1"/>
    <col min="3" max="3" width="10.28515625" bestFit="1" customWidth="1"/>
  </cols>
  <sheetData>
    <row r="1" spans="1:5" x14ac:dyDescent="0.25">
      <c r="A1" t="s">
        <v>0</v>
      </c>
      <c r="B1" t="s">
        <v>1</v>
      </c>
      <c r="C1" s="3" t="s">
        <v>2</v>
      </c>
      <c r="D1" t="s">
        <v>3</v>
      </c>
      <c r="E1" t="s">
        <v>8</v>
      </c>
    </row>
    <row r="2" spans="1:5" x14ac:dyDescent="0.25">
      <c r="A2" s="1">
        <v>44286</v>
      </c>
      <c r="B2" t="s">
        <v>12</v>
      </c>
      <c r="C2" s="3">
        <v>7000</v>
      </c>
    </row>
    <row r="3" spans="1:5" x14ac:dyDescent="0.25">
      <c r="A3" s="1">
        <v>44286</v>
      </c>
      <c r="B3" t="s">
        <v>14</v>
      </c>
      <c r="C3" s="3">
        <v>1000</v>
      </c>
    </row>
    <row r="4" spans="1:5" x14ac:dyDescent="0.25">
      <c r="A4" s="1">
        <v>44286</v>
      </c>
      <c r="B4" t="s">
        <v>64</v>
      </c>
      <c r="C4" s="3">
        <v>500</v>
      </c>
    </row>
    <row r="5" spans="1:5" ht="16.5" thickBot="1" x14ac:dyDescent="0.3">
      <c r="C5" s="2">
        <f>SUM(C2:C4)</f>
        <v>8500</v>
      </c>
    </row>
    <row r="6" spans="1:5" ht="16.5" thickTop="1" x14ac:dyDescent="0.25"/>
  </sheetData>
  <phoneticPr fontId="3" type="noConversion"/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B880A-68E9-4213-93ED-85EF9F697136}">
  <dimension ref="A1:J3"/>
  <sheetViews>
    <sheetView workbookViewId="0">
      <selection activeCell="F13" sqref="F13"/>
    </sheetView>
  </sheetViews>
  <sheetFormatPr defaultRowHeight="15.75" x14ac:dyDescent="0.25"/>
  <cols>
    <col min="2" max="2" width="12.7109375" bestFit="1" customWidth="1"/>
    <col min="3" max="3" width="13.42578125" bestFit="1" customWidth="1"/>
    <col min="4" max="4" width="12.7109375" bestFit="1" customWidth="1"/>
    <col min="5" max="5" width="13.28515625" bestFit="1" customWidth="1"/>
    <col min="6" max="6" width="12.7109375" bestFit="1" customWidth="1"/>
    <col min="7" max="7" width="13.28515625" bestFit="1" customWidth="1"/>
    <col min="8" max="8" width="17.85546875" customWidth="1"/>
    <col min="9" max="9" width="13.28515625" bestFit="1" customWidth="1"/>
    <col min="10" max="10" width="12.28515625" bestFit="1" customWidth="1"/>
  </cols>
  <sheetData>
    <row r="1" spans="1:10" x14ac:dyDescent="0.25">
      <c r="A1" t="s">
        <v>116</v>
      </c>
      <c r="C1" t="s">
        <v>159</v>
      </c>
    </row>
    <row r="2" spans="1:10" x14ac:dyDescent="0.25">
      <c r="B2" t="s">
        <v>157</v>
      </c>
      <c r="C2">
        <v>2025</v>
      </c>
      <c r="D2" t="s">
        <v>160</v>
      </c>
      <c r="E2" t="s">
        <v>161</v>
      </c>
      <c r="F2" t="s">
        <v>162</v>
      </c>
      <c r="G2" t="s">
        <v>163</v>
      </c>
      <c r="H2" t="s">
        <v>164</v>
      </c>
      <c r="I2" t="s">
        <v>165</v>
      </c>
      <c r="J2" t="s">
        <v>166</v>
      </c>
    </row>
    <row r="3" spans="1:10" x14ac:dyDescent="0.25">
      <c r="A3" t="s">
        <v>158</v>
      </c>
      <c r="B3" s="3">
        <f>GL!M10</f>
        <v>397224</v>
      </c>
      <c r="C3" s="3">
        <f>-B3*0.3</f>
        <v>-119167.2</v>
      </c>
      <c r="D3" s="3">
        <f>SUM(B3:C3)</f>
        <v>278056.8</v>
      </c>
      <c r="E3" s="3">
        <v>-119167.2</v>
      </c>
      <c r="F3" s="3">
        <f>SUM(D3:E3)</f>
        <v>158889.59999999998</v>
      </c>
      <c r="G3" s="3">
        <v>-119167.2</v>
      </c>
      <c r="H3" s="3">
        <f>SUM(F3:G3)</f>
        <v>39722.39999999998</v>
      </c>
      <c r="I3" s="3">
        <v>-39722.400000000001</v>
      </c>
      <c r="J3" s="3">
        <f>SUM(H3:I3)</f>
        <v>0</v>
      </c>
    </row>
  </sheetData>
  <phoneticPr fontId="3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19382-326C-4700-AC1F-C6921A9487E8}">
  <dimension ref="A1:E2"/>
  <sheetViews>
    <sheetView workbookViewId="0">
      <selection activeCell="G12" sqref="G12:G13"/>
    </sheetView>
  </sheetViews>
  <sheetFormatPr defaultRowHeight="15.75" x14ac:dyDescent="0.25"/>
  <cols>
    <col min="1" max="1" width="11" bestFit="1" customWidth="1"/>
    <col min="2" max="2" width="25.7109375" bestFit="1" customWidth="1"/>
    <col min="3" max="3" width="10.28515625" bestFit="1" customWidth="1"/>
  </cols>
  <sheetData>
    <row r="1" spans="1:5" x14ac:dyDescent="0.25">
      <c r="A1" t="s">
        <v>0</v>
      </c>
      <c r="B1" t="s">
        <v>1</v>
      </c>
      <c r="C1" s="3" t="s">
        <v>2</v>
      </c>
      <c r="D1" t="s">
        <v>3</v>
      </c>
      <c r="E1" t="s">
        <v>8</v>
      </c>
    </row>
    <row r="2" spans="1:5" x14ac:dyDescent="0.25">
      <c r="A2" s="1">
        <v>43830</v>
      </c>
      <c r="B2" t="s">
        <v>15</v>
      </c>
      <c r="C2" s="5">
        <f>'2.Expenses'!C114</f>
        <v>0</v>
      </c>
      <c r="D2" t="s">
        <v>42</v>
      </c>
      <c r="E2" t="s">
        <v>41</v>
      </c>
    </row>
  </sheetData>
  <phoneticPr fontId="3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ECDB8-295F-46FD-9110-CB6359516DB9}">
  <dimension ref="A1:E2"/>
  <sheetViews>
    <sheetView workbookViewId="0">
      <selection activeCell="K20" sqref="K20"/>
    </sheetView>
  </sheetViews>
  <sheetFormatPr defaultRowHeight="15.75" x14ac:dyDescent="0.25"/>
  <cols>
    <col min="1" max="1" width="9.85546875" bestFit="1" customWidth="1"/>
    <col min="2" max="2" width="15.42578125" bestFit="1" customWidth="1"/>
    <col min="3" max="3" width="11.42578125" bestFit="1" customWidth="1"/>
  </cols>
  <sheetData>
    <row r="1" spans="1:5" x14ac:dyDescent="0.25">
      <c r="A1" t="s">
        <v>0</v>
      </c>
      <c r="B1" t="s">
        <v>1</v>
      </c>
      <c r="C1" s="3" t="s">
        <v>2</v>
      </c>
      <c r="D1" t="s">
        <v>3</v>
      </c>
      <c r="E1" t="s">
        <v>8</v>
      </c>
    </row>
    <row r="2" spans="1:5" x14ac:dyDescent="0.25">
      <c r="A2" s="1">
        <v>43306</v>
      </c>
      <c r="B2" t="s">
        <v>40</v>
      </c>
      <c r="C2" s="3">
        <v>10000</v>
      </c>
    </row>
  </sheetData>
  <phoneticPr fontId="3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4644E-7AA6-4280-85A2-B564D4AA9BDE}">
  <dimension ref="A1:C9"/>
  <sheetViews>
    <sheetView workbookViewId="0">
      <selection activeCell="D19" sqref="D19"/>
    </sheetView>
  </sheetViews>
  <sheetFormatPr defaultRowHeight="15.75" x14ac:dyDescent="0.25"/>
  <cols>
    <col min="1" max="1" width="21.7109375" bestFit="1" customWidth="1"/>
    <col min="2" max="2" width="21.7109375" customWidth="1"/>
    <col min="3" max="3" width="10.42578125" bestFit="1" customWidth="1"/>
  </cols>
  <sheetData>
    <row r="1" spans="1:3" x14ac:dyDescent="0.25">
      <c r="A1" s="69" t="s">
        <v>4</v>
      </c>
      <c r="B1" s="69"/>
      <c r="C1" s="70">
        <v>4030</v>
      </c>
    </row>
    <row r="2" spans="1:3" x14ac:dyDescent="0.25">
      <c r="A2" s="69" t="s">
        <v>9</v>
      </c>
      <c r="B2" s="69"/>
      <c r="C2" s="70">
        <v>2500</v>
      </c>
    </row>
    <row r="3" spans="1:3" x14ac:dyDescent="0.25">
      <c r="A3" s="69" t="s">
        <v>10</v>
      </c>
      <c r="B3" s="69"/>
      <c r="C3" s="70">
        <v>1720</v>
      </c>
    </row>
    <row r="4" spans="1:3" x14ac:dyDescent="0.25">
      <c r="A4" s="69" t="s">
        <v>5</v>
      </c>
      <c r="B4" s="69"/>
      <c r="C4" s="70">
        <v>130</v>
      </c>
    </row>
    <row r="5" spans="1:3" x14ac:dyDescent="0.25">
      <c r="A5" s="69" t="s">
        <v>6</v>
      </c>
      <c r="B5" s="69"/>
      <c r="C5" s="70">
        <v>1400</v>
      </c>
    </row>
    <row r="6" spans="1:3" x14ac:dyDescent="0.25">
      <c r="A6" s="69" t="s">
        <v>11</v>
      </c>
      <c r="B6" s="69"/>
      <c r="C6" s="70">
        <v>4000</v>
      </c>
    </row>
    <row r="7" spans="1:3" x14ac:dyDescent="0.25">
      <c r="A7" s="69" t="s">
        <v>13</v>
      </c>
      <c r="B7" s="69"/>
      <c r="C7" s="70">
        <v>1000</v>
      </c>
    </row>
    <row r="8" spans="1:3" ht="16.5" thickBot="1" x14ac:dyDescent="0.3">
      <c r="A8" s="69"/>
      <c r="B8" s="69"/>
      <c r="C8" s="71">
        <f>SUM(C1:C7)</f>
        <v>14780</v>
      </c>
    </row>
    <row r="9" spans="1:3" ht="16.5" thickTop="1" x14ac:dyDescent="0.25"/>
  </sheetData>
  <phoneticPr fontId="3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CBFC0-E39A-4093-86D6-8CC4489B60B4}">
  <dimension ref="A1:M40"/>
  <sheetViews>
    <sheetView zoomScale="115" zoomScaleNormal="115" workbookViewId="0">
      <selection activeCell="D22" sqref="D22"/>
    </sheetView>
  </sheetViews>
  <sheetFormatPr defaultColWidth="9" defaultRowHeight="11.25" x14ac:dyDescent="0.2"/>
  <cols>
    <col min="1" max="1" width="4" style="39" customWidth="1"/>
    <col min="2" max="2" width="10.7109375" style="39" customWidth="1"/>
    <col min="3" max="3" width="34.7109375" style="39" customWidth="1"/>
    <col min="4" max="4" width="17.42578125" style="68" bestFit="1" customWidth="1"/>
    <col min="5" max="10" width="12.7109375" style="39" customWidth="1"/>
    <col min="11" max="16384" width="9" style="39"/>
  </cols>
  <sheetData>
    <row r="1" spans="1:13" ht="16.5" thickBot="1" x14ac:dyDescent="0.3">
      <c r="A1" s="36"/>
      <c r="B1" s="37"/>
      <c r="C1" s="37"/>
      <c r="D1" s="38"/>
      <c r="E1" s="36"/>
    </row>
    <row r="2" spans="1:13" ht="13.5" thickTop="1" x14ac:dyDescent="0.2">
      <c r="A2" s="40"/>
      <c r="B2" s="16" t="str">
        <f>PL!B2</f>
        <v>WML Holdings Limited</v>
      </c>
      <c r="C2" s="41"/>
      <c r="D2" s="42"/>
    </row>
    <row r="3" spans="1:13" ht="12" x14ac:dyDescent="0.2">
      <c r="A3" s="40"/>
      <c r="B3" s="43" t="s">
        <v>23</v>
      </c>
      <c r="C3" s="43"/>
      <c r="D3" s="44"/>
    </row>
    <row r="4" spans="1:13" ht="12" x14ac:dyDescent="0.2">
      <c r="A4" s="40"/>
      <c r="B4" s="43" t="s">
        <v>23</v>
      </c>
      <c r="C4" s="43"/>
      <c r="D4" s="44"/>
    </row>
    <row r="5" spans="1:13" ht="12" x14ac:dyDescent="0.2">
      <c r="A5" s="40"/>
      <c r="B5" s="43" t="s">
        <v>23</v>
      </c>
      <c r="C5" s="43"/>
      <c r="D5" s="44"/>
    </row>
    <row r="6" spans="1:13" ht="12" x14ac:dyDescent="0.2">
      <c r="A6" s="40"/>
      <c r="B6" s="43" t="s">
        <v>23</v>
      </c>
      <c r="C6" s="43"/>
      <c r="D6" s="44"/>
    </row>
    <row r="7" spans="1:13" ht="20.25" x14ac:dyDescent="0.3">
      <c r="A7" s="40"/>
      <c r="B7" s="45" t="s">
        <v>31</v>
      </c>
      <c r="C7" s="45"/>
      <c r="D7" s="46"/>
    </row>
    <row r="8" spans="1:13" ht="12" x14ac:dyDescent="0.2">
      <c r="A8" s="40"/>
      <c r="B8" s="47" t="s">
        <v>62</v>
      </c>
      <c r="C8" s="47"/>
      <c r="D8" s="48"/>
    </row>
    <row r="9" spans="1:13" x14ac:dyDescent="0.2">
      <c r="A9" s="40"/>
      <c r="B9" s="49"/>
      <c r="C9" s="49"/>
      <c r="D9" s="50"/>
    </row>
    <row r="10" spans="1:13" s="56" customFormat="1" ht="12.75" x14ac:dyDescent="0.2">
      <c r="A10" s="51"/>
      <c r="B10" s="52" t="s">
        <v>23</v>
      </c>
      <c r="C10" s="53" t="s">
        <v>23</v>
      </c>
      <c r="D10" s="54"/>
      <c r="E10" s="55"/>
    </row>
    <row r="11" spans="1:13" s="63" customFormat="1" ht="12" x14ac:dyDescent="0.25">
      <c r="A11" s="57"/>
      <c r="B11" s="58" t="s">
        <v>23</v>
      </c>
      <c r="C11" s="59" t="s">
        <v>32</v>
      </c>
      <c r="D11" s="60"/>
      <c r="E11" s="61"/>
      <c r="F11" s="62"/>
      <c r="G11" s="62"/>
      <c r="H11" s="62"/>
      <c r="I11" s="62"/>
      <c r="J11" s="62"/>
      <c r="K11" s="62"/>
      <c r="L11" s="62"/>
      <c r="M11" s="62"/>
    </row>
    <row r="12" spans="1:13" ht="12" hidden="1" x14ac:dyDescent="0.2">
      <c r="A12" s="40"/>
      <c r="B12" s="58" t="s">
        <v>23</v>
      </c>
      <c r="C12" s="59" t="s">
        <v>33</v>
      </c>
      <c r="D12" s="60"/>
      <c r="E12" s="61"/>
    </row>
    <row r="13" spans="1:13" ht="12" hidden="1" x14ac:dyDescent="0.2">
      <c r="B13" s="58"/>
      <c r="C13" s="59" t="s">
        <v>66</v>
      </c>
      <c r="D13" s="60">
        <f>GL!M14</f>
        <v>0</v>
      </c>
      <c r="E13" s="64"/>
    </row>
    <row r="14" spans="1:13" ht="12" x14ac:dyDescent="0.2">
      <c r="B14" s="58"/>
      <c r="C14" s="59" t="s">
        <v>59</v>
      </c>
      <c r="D14" s="60">
        <f>GL!M15</f>
        <v>-396035.4499999999</v>
      </c>
      <c r="E14" s="64"/>
    </row>
    <row r="15" spans="1:13" ht="12" x14ac:dyDescent="0.2">
      <c r="B15" s="58" t="s">
        <v>23</v>
      </c>
      <c r="C15" s="59" t="s">
        <v>34</v>
      </c>
      <c r="D15" s="60">
        <f>SUM(D13:D14)</f>
        <v>-396035.4499999999</v>
      </c>
      <c r="E15" s="64"/>
    </row>
    <row r="16" spans="1:13" ht="12" x14ac:dyDescent="0.2">
      <c r="B16" s="58" t="s">
        <v>23</v>
      </c>
      <c r="C16" s="59"/>
      <c r="D16" s="60"/>
      <c r="E16" s="64"/>
    </row>
    <row r="17" spans="2:4" ht="12" x14ac:dyDescent="0.2">
      <c r="B17" s="58" t="s">
        <v>23</v>
      </c>
      <c r="C17" s="59" t="s">
        <v>35</v>
      </c>
      <c r="D17" s="60"/>
    </row>
    <row r="18" spans="2:4" ht="12" x14ac:dyDescent="0.2">
      <c r="B18" s="58" t="s">
        <v>23</v>
      </c>
      <c r="C18" s="59" t="s">
        <v>36</v>
      </c>
      <c r="D18" s="60">
        <f>-GL!M16</f>
        <v>8500</v>
      </c>
    </row>
    <row r="19" spans="2:4" ht="12" hidden="1" x14ac:dyDescent="0.2">
      <c r="B19" s="58"/>
      <c r="C19" s="59" t="s">
        <v>19</v>
      </c>
      <c r="D19" s="60"/>
    </row>
    <row r="20" spans="2:4" ht="12" x14ac:dyDescent="0.2">
      <c r="B20" s="58"/>
      <c r="C20" s="59" t="s">
        <v>37</v>
      </c>
      <c r="D20" s="60">
        <f>SUM(D18:D19)</f>
        <v>8500</v>
      </c>
    </row>
    <row r="21" spans="2:4" ht="12" x14ac:dyDescent="0.2">
      <c r="B21" s="58" t="s">
        <v>23</v>
      </c>
      <c r="C21" s="59"/>
      <c r="D21" s="60"/>
    </row>
    <row r="22" spans="2:4" ht="12" x14ac:dyDescent="0.2">
      <c r="B22" s="58" t="s">
        <v>23</v>
      </c>
      <c r="C22" s="59" t="s">
        <v>60</v>
      </c>
      <c r="D22" s="60">
        <f>D15-D20</f>
        <v>-404535.4499999999</v>
      </c>
    </row>
    <row r="23" spans="2:4" ht="12" x14ac:dyDescent="0.2">
      <c r="B23" s="58" t="s">
        <v>23</v>
      </c>
      <c r="C23" s="59"/>
      <c r="D23" s="60"/>
    </row>
    <row r="24" spans="2:4" ht="12" x14ac:dyDescent="0.2">
      <c r="B24" s="58" t="s">
        <v>23</v>
      </c>
      <c r="C24" s="59"/>
      <c r="D24" s="60"/>
    </row>
    <row r="25" spans="2:4" ht="12" x14ac:dyDescent="0.2">
      <c r="B25" s="58" t="s">
        <v>23</v>
      </c>
      <c r="C25" s="59" t="s">
        <v>38</v>
      </c>
      <c r="D25" s="60"/>
    </row>
    <row r="26" spans="2:4" ht="12" x14ac:dyDescent="0.2">
      <c r="B26" s="58" t="s">
        <v>23</v>
      </c>
      <c r="C26" s="59" t="s">
        <v>61</v>
      </c>
      <c r="D26" s="60">
        <f>PL!D32</f>
        <v>1506180.4500000002</v>
      </c>
    </row>
    <row r="27" spans="2:4" ht="12" x14ac:dyDescent="0.2">
      <c r="B27" s="58"/>
      <c r="C27" s="59" t="s">
        <v>81</v>
      </c>
      <c r="D27" s="60">
        <v>10000</v>
      </c>
    </row>
    <row r="28" spans="2:4" ht="12" x14ac:dyDescent="0.2">
      <c r="B28" s="58"/>
      <c r="C28" s="59" t="s">
        <v>82</v>
      </c>
      <c r="D28" s="60">
        <v>0</v>
      </c>
    </row>
    <row r="29" spans="2:4" ht="12" x14ac:dyDescent="0.2">
      <c r="B29" s="58" t="s">
        <v>23</v>
      </c>
      <c r="C29" s="59" t="s">
        <v>39</v>
      </c>
      <c r="D29" s="60">
        <f>SUM(D26:D28)</f>
        <v>1516180.4500000002</v>
      </c>
    </row>
    <row r="30" spans="2:4" ht="12" thickBot="1" x14ac:dyDescent="0.25">
      <c r="B30" s="65"/>
      <c r="C30" s="66"/>
      <c r="D30" s="67"/>
    </row>
    <row r="31" spans="2:4" ht="12" thickTop="1" x14ac:dyDescent="0.2"/>
    <row r="33" spans="2:4" ht="15.75" x14ac:dyDescent="0.25">
      <c r="B33"/>
      <c r="C33"/>
    </row>
    <row r="34" spans="2:4" ht="15.75" x14ac:dyDescent="0.25">
      <c r="B34"/>
      <c r="C34"/>
    </row>
    <row r="35" spans="2:4" ht="15.75" x14ac:dyDescent="0.25">
      <c r="B35"/>
      <c r="C35"/>
      <c r="D35" s="75">
        <f>D22-D29</f>
        <v>-1920715.9000000001</v>
      </c>
    </row>
    <row r="36" spans="2:4" ht="15.75" x14ac:dyDescent="0.25">
      <c r="B36"/>
      <c r="C36"/>
    </row>
    <row r="37" spans="2:4" ht="15.75" x14ac:dyDescent="0.25">
      <c r="B37"/>
      <c r="C37"/>
    </row>
    <row r="38" spans="2:4" ht="15.75" x14ac:dyDescent="0.25">
      <c r="B38"/>
      <c r="C38"/>
    </row>
    <row r="39" spans="2:4" ht="15.75" x14ac:dyDescent="0.25">
      <c r="B39"/>
      <c r="C39"/>
    </row>
    <row r="40" spans="2:4" ht="15.75" x14ac:dyDescent="0.25">
      <c r="B40"/>
      <c r="C40"/>
    </row>
  </sheetData>
  <phoneticPr fontId="3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E25DC-6661-4D67-9F92-4EB75FBB2D36}">
  <dimension ref="A1:O52"/>
  <sheetViews>
    <sheetView tabSelected="1" zoomScale="85" zoomScaleNormal="85" workbookViewId="0">
      <selection activeCell="D20" sqref="D20"/>
    </sheetView>
  </sheetViews>
  <sheetFormatPr defaultRowHeight="15.75" x14ac:dyDescent="0.25"/>
  <cols>
    <col min="1" max="1" width="52.85546875" bestFit="1" customWidth="1"/>
    <col min="2" max="2" width="25.7109375" customWidth="1"/>
    <col min="3" max="3" width="15.140625" style="3" customWidth="1"/>
    <col min="4" max="5" width="21" customWidth="1"/>
    <col min="6" max="7" width="16.5703125" customWidth="1"/>
    <col min="8" max="8" width="12.28515625" customWidth="1"/>
    <col min="9" max="9" width="27.85546875" customWidth="1"/>
    <col min="10" max="10" width="19" customWidth="1"/>
    <col min="11" max="12" width="9.140625" customWidth="1"/>
    <col min="13" max="13" width="16.42578125" customWidth="1"/>
    <col min="14" max="14" width="14.28515625" bestFit="1" customWidth="1"/>
    <col min="15" max="15" width="13.28515625" bestFit="1" customWidth="1"/>
  </cols>
  <sheetData>
    <row r="1" spans="1:14" x14ac:dyDescent="0.25">
      <c r="A1" s="76" t="s">
        <v>152</v>
      </c>
    </row>
    <row r="2" spans="1:14" x14ac:dyDescent="0.25">
      <c r="A2" t="s">
        <v>16</v>
      </c>
    </row>
    <row r="3" spans="1:14" x14ac:dyDescent="0.25">
      <c r="A3" t="s">
        <v>153</v>
      </c>
    </row>
    <row r="5" spans="1:14" x14ac:dyDescent="0.25">
      <c r="M5" s="107" t="s">
        <v>120</v>
      </c>
      <c r="N5" s="107"/>
    </row>
    <row r="6" spans="1:14" s="4" customFormat="1" x14ac:dyDescent="0.25">
      <c r="A6" s="4" t="s">
        <v>17</v>
      </c>
      <c r="B6" s="4" t="s">
        <v>69</v>
      </c>
      <c r="C6" s="7" t="s">
        <v>18</v>
      </c>
      <c r="D6" s="4" t="s">
        <v>136</v>
      </c>
      <c r="E6" s="4" t="s">
        <v>137</v>
      </c>
      <c r="F6" s="4" t="s">
        <v>138</v>
      </c>
      <c r="G6" s="4" t="s">
        <v>65</v>
      </c>
      <c r="H6" s="4" t="s">
        <v>68</v>
      </c>
      <c r="I6" s="4" t="s">
        <v>139</v>
      </c>
    </row>
    <row r="7" spans="1:14" s="4" customFormat="1" x14ac:dyDescent="0.25">
      <c r="C7" s="7" t="s">
        <v>53</v>
      </c>
      <c r="D7" s="4" t="s">
        <v>134</v>
      </c>
      <c r="E7" s="4" t="s">
        <v>135</v>
      </c>
      <c r="F7" s="4" t="s">
        <v>143</v>
      </c>
      <c r="G7" s="4" t="s">
        <v>144</v>
      </c>
      <c r="H7" s="4" t="s">
        <v>57</v>
      </c>
      <c r="I7" s="4" t="s">
        <v>146</v>
      </c>
    </row>
    <row r="8" spans="1:14" s="4" customFormat="1" hidden="1" x14ac:dyDescent="0.25">
      <c r="A8" s="6" t="s">
        <v>21</v>
      </c>
      <c r="B8" s="6"/>
      <c r="C8" s="8"/>
      <c r="D8" s="8"/>
      <c r="E8" s="8"/>
      <c r="F8" s="7"/>
      <c r="G8" s="7"/>
      <c r="H8" s="7"/>
      <c r="I8" s="7"/>
      <c r="J8" s="7"/>
      <c r="K8" s="7"/>
      <c r="L8" s="7"/>
      <c r="M8" s="8">
        <f>SUM(C8:L8)</f>
        <v>0</v>
      </c>
      <c r="N8" s="6"/>
    </row>
    <row r="9" spans="1:14" s="4" customFormat="1" hidden="1" x14ac:dyDescent="0.25">
      <c r="A9" s="6" t="s">
        <v>22</v>
      </c>
      <c r="B9" s="6"/>
      <c r="C9" s="8"/>
      <c r="D9" s="8"/>
      <c r="E9" s="8"/>
      <c r="F9" s="7"/>
      <c r="G9" s="7"/>
      <c r="H9" s="7"/>
      <c r="I9" s="7"/>
      <c r="J9" s="7"/>
      <c r="K9" s="7"/>
      <c r="L9" s="7"/>
      <c r="M9" s="8">
        <f t="shared" ref="M9" si="0">SUM(C9:L9)</f>
        <v>0</v>
      </c>
      <c r="N9" s="6"/>
    </row>
    <row r="10" spans="1:14" s="4" customFormat="1" x14ac:dyDescent="0.25">
      <c r="A10" s="6" t="s">
        <v>116</v>
      </c>
      <c r="B10" s="6"/>
      <c r="C10" s="8"/>
      <c r="D10" s="8"/>
      <c r="E10" s="8"/>
      <c r="F10" s="7">
        <f>'1. Summary'!F7</f>
        <v>397224</v>
      </c>
      <c r="G10" s="7"/>
      <c r="H10" s="7"/>
      <c r="I10" s="7"/>
      <c r="J10" s="7"/>
      <c r="K10" s="7"/>
      <c r="L10" s="7"/>
      <c r="M10" s="8">
        <f t="shared" ref="M10:M18" si="1">SUM(B10:L10)</f>
        <v>397224</v>
      </c>
      <c r="N10" s="6"/>
    </row>
    <row r="11" spans="1:14" s="4" customFormat="1" x14ac:dyDescent="0.25">
      <c r="A11" s="6" t="s">
        <v>117</v>
      </c>
      <c r="B11" s="6"/>
      <c r="C11" s="8"/>
      <c r="D11" s="8"/>
      <c r="E11" s="8"/>
      <c r="F11" s="7"/>
      <c r="G11" s="7">
        <f>-F10*0.3</f>
        <v>-119167.2</v>
      </c>
      <c r="H11" s="7"/>
      <c r="I11" s="7"/>
      <c r="J11" s="7"/>
      <c r="K11" s="7"/>
      <c r="L11" s="7"/>
      <c r="M11" s="8">
        <f t="shared" si="1"/>
        <v>-119167.2</v>
      </c>
      <c r="N11" s="6"/>
    </row>
    <row r="12" spans="1:14" s="4" customFormat="1" x14ac:dyDescent="0.25">
      <c r="A12" s="6" t="s">
        <v>140</v>
      </c>
      <c r="B12" s="6"/>
      <c r="C12" s="8"/>
      <c r="D12" s="8">
        <f>-D15</f>
        <v>818.72999999974854</v>
      </c>
      <c r="E12" s="8"/>
      <c r="F12" s="7"/>
      <c r="G12" s="7"/>
      <c r="H12" s="7"/>
      <c r="I12" s="7"/>
      <c r="J12" s="7"/>
      <c r="K12" s="7"/>
      <c r="L12" s="7"/>
      <c r="M12" s="8">
        <f t="shared" si="1"/>
        <v>818.72999999974854</v>
      </c>
      <c r="N12" s="6"/>
    </row>
    <row r="13" spans="1:14" s="4" customFormat="1" x14ac:dyDescent="0.25">
      <c r="A13" s="6" t="s">
        <v>141</v>
      </c>
      <c r="B13" s="6"/>
      <c r="C13" s="8"/>
      <c r="D13" s="8"/>
      <c r="E13" s="8">
        <f>'3.Bank SA'!M11</f>
        <v>53801.170000000158</v>
      </c>
      <c r="F13" s="7"/>
      <c r="G13" s="7"/>
      <c r="H13" s="7"/>
      <c r="I13" s="7"/>
      <c r="J13" s="7"/>
      <c r="K13" s="7"/>
      <c r="L13" s="7"/>
      <c r="M13" s="8">
        <f t="shared" si="1"/>
        <v>53801.170000000158</v>
      </c>
      <c r="N13" s="6"/>
    </row>
    <row r="14" spans="1:14" s="4" customFormat="1" x14ac:dyDescent="0.25">
      <c r="A14" s="6" t="s">
        <v>67</v>
      </c>
      <c r="B14" s="6"/>
      <c r="C14" s="8"/>
      <c r="D14" s="8"/>
      <c r="E14" s="8"/>
      <c r="F14" s="7"/>
      <c r="G14" s="7"/>
      <c r="H14" s="7"/>
      <c r="I14" s="7"/>
      <c r="J14" s="7"/>
      <c r="K14" s="7"/>
      <c r="L14" s="7"/>
      <c r="M14" s="8">
        <f t="shared" si="1"/>
        <v>0</v>
      </c>
      <c r="N14" s="6"/>
    </row>
    <row r="15" spans="1:14" s="4" customFormat="1" x14ac:dyDescent="0.25">
      <c r="A15" s="6" t="s">
        <v>19</v>
      </c>
      <c r="B15" s="8">
        <f>-B17</f>
        <v>1</v>
      </c>
      <c r="C15" s="7">
        <v>65668.7</v>
      </c>
      <c r="D15" s="7">
        <f>-'2.Bank CA (2)'!M2</f>
        <v>-818.72999999974854</v>
      </c>
      <c r="E15" s="7">
        <f>-'3.Bank SA'!M2</f>
        <v>-53662.420000000158</v>
      </c>
      <c r="F15" s="8">
        <f>-F10</f>
        <v>-397224</v>
      </c>
      <c r="G15" s="8">
        <f>-G27</f>
        <v>0</v>
      </c>
      <c r="H15" s="7"/>
      <c r="I15" s="7">
        <v>-10000</v>
      </c>
      <c r="J15" s="7"/>
      <c r="K15" s="7"/>
      <c r="L15" s="7"/>
      <c r="M15" s="8">
        <f t="shared" si="1"/>
        <v>-396035.4499999999</v>
      </c>
      <c r="N15" s="6"/>
    </row>
    <row r="16" spans="1:14" s="4" customFormat="1" x14ac:dyDescent="0.25">
      <c r="A16" s="6" t="s">
        <v>20</v>
      </c>
      <c r="B16" s="8"/>
      <c r="C16" s="7"/>
      <c r="F16" s="7"/>
      <c r="G16" s="7"/>
      <c r="H16" s="8">
        <v>-8500</v>
      </c>
      <c r="I16" s="7"/>
      <c r="J16" s="7"/>
      <c r="K16" s="7"/>
      <c r="L16" s="7"/>
      <c r="M16" s="8">
        <f t="shared" si="1"/>
        <v>-8500</v>
      </c>
      <c r="N16" s="6"/>
    </row>
    <row r="17" spans="1:14" s="4" customFormat="1" x14ac:dyDescent="0.25">
      <c r="A17" s="6" t="s">
        <v>81</v>
      </c>
      <c r="B17" s="8">
        <v>-1</v>
      </c>
      <c r="C17" s="7"/>
      <c r="F17" s="7"/>
      <c r="G17" s="7"/>
      <c r="H17" s="8"/>
      <c r="I17" s="7"/>
      <c r="J17" s="7"/>
      <c r="K17" s="7"/>
      <c r="L17" s="7"/>
      <c r="M17" s="8">
        <f t="shared" si="1"/>
        <v>-1</v>
      </c>
      <c r="N17" s="6"/>
    </row>
    <row r="18" spans="1:14" s="4" customFormat="1" x14ac:dyDescent="0.25">
      <c r="A18" s="6" t="s">
        <v>83</v>
      </c>
      <c r="B18" s="8"/>
      <c r="C18" s="7"/>
      <c r="F18" s="7"/>
      <c r="G18" s="7"/>
      <c r="H18" s="7"/>
      <c r="I18" s="7"/>
      <c r="J18" s="7"/>
      <c r="K18" s="7"/>
      <c r="L18" s="7"/>
      <c r="M18" s="8">
        <f t="shared" si="1"/>
        <v>0</v>
      </c>
      <c r="N18" s="6"/>
    </row>
    <row r="19" spans="1:14" s="4" customFormat="1" x14ac:dyDescent="0.25">
      <c r="A19" s="6" t="s">
        <v>142</v>
      </c>
      <c r="B19" s="8"/>
      <c r="C19" s="7"/>
      <c r="D19" s="103"/>
      <c r="E19" s="103">
        <f>-'3.Bank SA'!M7</f>
        <v>-138.74999999999997</v>
      </c>
      <c r="F19" s="7"/>
      <c r="G19" s="7"/>
      <c r="H19" s="7"/>
      <c r="I19" s="7"/>
      <c r="J19" s="7"/>
      <c r="K19" s="7"/>
      <c r="L19" s="7"/>
      <c r="M19" s="8"/>
      <c r="N19" s="11">
        <f>SUM(C19:M19)</f>
        <v>-138.74999999999997</v>
      </c>
    </row>
    <row r="20" spans="1:14" s="4" customFormat="1" x14ac:dyDescent="0.25">
      <c r="A20" s="6" t="s">
        <v>54</v>
      </c>
      <c r="B20" s="6"/>
      <c r="C20" s="8">
        <f>-'1. Summary'!B20</f>
        <v>-1703116.35</v>
      </c>
      <c r="D20" s="8"/>
      <c r="E20" s="8"/>
      <c r="F20" s="7"/>
      <c r="G20" s="7"/>
      <c r="H20" s="7"/>
      <c r="I20" s="7"/>
      <c r="J20" s="7"/>
      <c r="K20" s="7"/>
      <c r="L20" s="7"/>
      <c r="M20" s="8"/>
      <c r="N20" s="11">
        <f t="shared" ref="N20:N50" si="2">SUM(C20:M20)</f>
        <v>-1703116.35</v>
      </c>
    </row>
    <row r="21" spans="1:14" s="4" customFormat="1" x14ac:dyDescent="0.25">
      <c r="A21" s="6" t="s">
        <v>76</v>
      </c>
      <c r="B21" s="6"/>
      <c r="C21" s="8">
        <f>'1. Summary'!C58</f>
        <v>1263047</v>
      </c>
      <c r="D21" s="8"/>
      <c r="E21" s="8"/>
      <c r="F21" s="7"/>
      <c r="G21" s="7"/>
      <c r="H21" s="7"/>
      <c r="I21" s="7"/>
      <c r="J21" s="7"/>
      <c r="K21" s="7"/>
      <c r="L21" s="7"/>
      <c r="M21" s="8"/>
      <c r="N21" s="11">
        <f t="shared" si="2"/>
        <v>1263047</v>
      </c>
    </row>
    <row r="22" spans="1:14" x14ac:dyDescent="0.25">
      <c r="A22" s="6" t="s">
        <v>14</v>
      </c>
      <c r="D22" s="3"/>
      <c r="E22" s="3"/>
      <c r="F22" s="3"/>
      <c r="G22" s="3"/>
      <c r="H22" s="3">
        <v>1000</v>
      </c>
      <c r="I22" s="3"/>
      <c r="J22" s="3"/>
      <c r="K22" s="3"/>
      <c r="L22" s="3"/>
      <c r="M22" s="8"/>
      <c r="N22" s="11">
        <f t="shared" si="2"/>
        <v>1000</v>
      </c>
    </row>
    <row r="23" spans="1:14" x14ac:dyDescent="0.25">
      <c r="A23" s="6" t="s">
        <v>12</v>
      </c>
      <c r="D23" s="3"/>
      <c r="E23" s="3"/>
      <c r="F23" s="3"/>
      <c r="G23" s="3"/>
      <c r="H23" s="3">
        <v>7000</v>
      </c>
      <c r="I23" s="3"/>
      <c r="J23" s="3"/>
      <c r="K23" s="3"/>
      <c r="L23" s="3"/>
      <c r="M23" s="8"/>
      <c r="N23" s="11">
        <f t="shared" si="2"/>
        <v>7000</v>
      </c>
    </row>
    <row r="24" spans="1:14" x14ac:dyDescent="0.25">
      <c r="A24" t="s">
        <v>52</v>
      </c>
      <c r="C24" s="3" t="s">
        <v>77</v>
      </c>
      <c r="D24" s="3"/>
      <c r="E24" s="3"/>
      <c r="F24" s="3"/>
      <c r="G24" s="3"/>
      <c r="H24" s="3"/>
      <c r="I24" s="3">
        <v>2200</v>
      </c>
      <c r="J24" s="3"/>
      <c r="K24" s="3"/>
      <c r="L24" s="3"/>
      <c r="M24" s="8"/>
      <c r="N24" s="11">
        <f t="shared" si="2"/>
        <v>2200</v>
      </c>
    </row>
    <row r="25" spans="1:14" x14ac:dyDescent="0.25">
      <c r="A25" t="s">
        <v>56</v>
      </c>
      <c r="D25" s="3"/>
      <c r="E25" s="3"/>
      <c r="F25" s="3"/>
      <c r="G25" s="3"/>
      <c r="H25" s="3"/>
      <c r="I25" s="3">
        <v>7800</v>
      </c>
      <c r="J25" s="3"/>
      <c r="K25" s="3"/>
      <c r="L25" s="3"/>
      <c r="M25" s="8"/>
      <c r="N25" s="11">
        <f t="shared" si="2"/>
        <v>7800</v>
      </c>
    </row>
    <row r="26" spans="1:14" x14ac:dyDescent="0.25">
      <c r="A26" t="s">
        <v>145</v>
      </c>
      <c r="D26" s="3"/>
      <c r="E26" s="3"/>
      <c r="F26" s="3"/>
      <c r="G26" s="3">
        <f>-G11</f>
        <v>119167.2</v>
      </c>
      <c r="H26" s="3"/>
      <c r="I26" s="3"/>
      <c r="J26" s="3"/>
      <c r="K26" s="3"/>
      <c r="L26" s="3"/>
      <c r="M26" s="8"/>
      <c r="N26" s="11">
        <f t="shared" si="2"/>
        <v>119167.2</v>
      </c>
    </row>
    <row r="27" spans="1:14" x14ac:dyDescent="0.25">
      <c r="A27" t="s">
        <v>133</v>
      </c>
      <c r="C27" s="3">
        <v>132000</v>
      </c>
      <c r="D27" s="3"/>
      <c r="E27" s="3"/>
      <c r="F27" s="3"/>
      <c r="G27" s="3"/>
      <c r="H27" s="3"/>
      <c r="I27" s="3"/>
      <c r="J27" s="3"/>
      <c r="K27" s="3"/>
      <c r="L27" s="3"/>
      <c r="M27" s="8"/>
      <c r="N27" s="11">
        <f t="shared" si="2"/>
        <v>132000</v>
      </c>
    </row>
    <row r="28" spans="1:14" x14ac:dyDescent="0.25">
      <c r="A28" t="s">
        <v>73</v>
      </c>
      <c r="C28" s="3">
        <f>'1. Summary'!B14</f>
        <v>177985.90000000002</v>
      </c>
      <c r="D28" s="3"/>
      <c r="E28" s="3"/>
      <c r="F28" s="3"/>
      <c r="G28" s="3"/>
      <c r="H28" s="3"/>
      <c r="I28" s="3"/>
      <c r="J28" s="3"/>
      <c r="K28" s="3"/>
      <c r="L28" s="3"/>
      <c r="M28" s="8"/>
      <c r="N28" s="11">
        <f t="shared" si="2"/>
        <v>177985.90000000002</v>
      </c>
    </row>
    <row r="29" spans="1:14" x14ac:dyDescent="0.25">
      <c r="A29" t="s">
        <v>114</v>
      </c>
      <c r="C29" s="3">
        <f>'1. Summary'!C14</f>
        <v>3000.6000000000004</v>
      </c>
      <c r="D29" s="3"/>
      <c r="E29" s="3"/>
      <c r="F29" s="3"/>
      <c r="G29" s="3"/>
      <c r="H29" s="3"/>
      <c r="I29" s="3"/>
      <c r="J29" s="3"/>
      <c r="K29" s="3"/>
      <c r="L29" s="3"/>
      <c r="M29" s="8"/>
      <c r="N29" s="11">
        <f t="shared" si="2"/>
        <v>3000.6000000000004</v>
      </c>
    </row>
    <row r="30" spans="1:14" x14ac:dyDescent="0.25">
      <c r="A30" t="s">
        <v>118</v>
      </c>
      <c r="C30" s="3">
        <f>'1. Summary'!G14+'1. Summary'!H14+'1. Summary'!I14+'1. Summary'!J14+'1. Summary'!K14</f>
        <v>39271.15</v>
      </c>
      <c r="D30" s="3"/>
      <c r="E30" s="3"/>
      <c r="F30" s="3"/>
      <c r="G30" s="3"/>
      <c r="H30" s="3"/>
      <c r="I30" s="3"/>
      <c r="J30" s="3"/>
      <c r="K30" s="3"/>
      <c r="L30" s="3"/>
      <c r="M30" s="8"/>
      <c r="N30" s="11">
        <f t="shared" si="2"/>
        <v>39271.15</v>
      </c>
    </row>
    <row r="31" spans="1:14" x14ac:dyDescent="0.25">
      <c r="A31" t="s">
        <v>72</v>
      </c>
      <c r="D31" s="3"/>
      <c r="E31" s="3"/>
      <c r="F31" s="3"/>
      <c r="G31" s="3"/>
      <c r="H31" s="3"/>
      <c r="I31" s="3"/>
      <c r="J31" s="3"/>
      <c r="K31" s="3"/>
      <c r="L31" s="3"/>
      <c r="M31" s="8"/>
      <c r="N31" s="11">
        <f t="shared" si="2"/>
        <v>0</v>
      </c>
    </row>
    <row r="32" spans="1:14" x14ac:dyDescent="0.25">
      <c r="A32" t="s">
        <v>115</v>
      </c>
      <c r="C32" s="3">
        <f>'1. Summary'!E14</f>
        <v>143</v>
      </c>
      <c r="D32" s="3"/>
      <c r="E32" s="3"/>
      <c r="F32" s="3"/>
      <c r="G32" s="3"/>
      <c r="H32" s="3"/>
      <c r="I32" s="3"/>
      <c r="J32" s="3"/>
      <c r="K32" s="3"/>
      <c r="L32" s="3"/>
      <c r="M32" s="8"/>
      <c r="N32" s="11">
        <f t="shared" si="2"/>
        <v>143</v>
      </c>
    </row>
    <row r="33" spans="1:14" x14ac:dyDescent="0.25">
      <c r="A33" t="s">
        <v>44</v>
      </c>
      <c r="C33" s="3">
        <f>'1. Summary'!D14</f>
        <v>450</v>
      </c>
      <c r="D33" s="3"/>
      <c r="E33" s="3"/>
      <c r="F33" s="3"/>
      <c r="G33" s="3"/>
      <c r="H33" s="3">
        <v>500</v>
      </c>
      <c r="I33" s="3"/>
      <c r="J33" s="3"/>
      <c r="K33" s="3"/>
      <c r="L33" s="3"/>
      <c r="M33" s="8"/>
      <c r="N33" s="11">
        <f t="shared" si="2"/>
        <v>950</v>
      </c>
    </row>
    <row r="34" spans="1:14" x14ac:dyDescent="0.25">
      <c r="A34" t="s">
        <v>47</v>
      </c>
      <c r="D34" s="3"/>
      <c r="E34" s="3"/>
      <c r="F34" s="3"/>
      <c r="G34" s="3"/>
      <c r="H34" s="3"/>
      <c r="I34" s="3"/>
      <c r="J34" s="3"/>
      <c r="K34" s="3"/>
      <c r="L34" s="3"/>
      <c r="M34" s="8"/>
      <c r="N34" s="11">
        <f t="shared" si="2"/>
        <v>0</v>
      </c>
    </row>
    <row r="35" spans="1:14" x14ac:dyDescent="0.25">
      <c r="A35" t="s">
        <v>119</v>
      </c>
      <c r="C35" s="3">
        <f>'1. Summary'!L14</f>
        <v>21550</v>
      </c>
      <c r="D35" s="3"/>
      <c r="E35" s="3"/>
      <c r="F35" s="3"/>
      <c r="G35" s="3"/>
      <c r="H35" s="3"/>
      <c r="I35" s="3"/>
      <c r="J35" s="3"/>
      <c r="K35" s="3"/>
      <c r="L35" s="3"/>
      <c r="M35" s="8"/>
      <c r="N35" s="11">
        <f t="shared" si="2"/>
        <v>21550</v>
      </c>
    </row>
    <row r="36" spans="1:14" x14ac:dyDescent="0.25">
      <c r="D36" s="3"/>
      <c r="E36" s="3"/>
      <c r="F36" s="3"/>
      <c r="G36" s="3"/>
      <c r="H36" s="3"/>
      <c r="I36" s="3"/>
      <c r="J36" s="3"/>
      <c r="K36" s="3"/>
      <c r="L36" s="3"/>
      <c r="M36" s="8"/>
      <c r="N36" s="11">
        <f t="shared" si="2"/>
        <v>0</v>
      </c>
    </row>
    <row r="37" spans="1:14" x14ac:dyDescent="0.25">
      <c r="D37" s="3"/>
      <c r="E37" s="3"/>
      <c r="F37" s="3"/>
      <c r="G37" s="3"/>
      <c r="H37" s="3"/>
      <c r="I37" s="3"/>
      <c r="J37" s="3"/>
      <c r="K37" s="3"/>
      <c r="L37" s="3"/>
      <c r="M37" s="8"/>
      <c r="N37" s="11">
        <f t="shared" si="2"/>
        <v>0</v>
      </c>
    </row>
    <row r="38" spans="1:14" x14ac:dyDescent="0.25">
      <c r="D38" s="3"/>
      <c r="E38" s="3"/>
      <c r="F38" s="3"/>
      <c r="G38" s="3"/>
      <c r="H38" s="3"/>
      <c r="I38" s="3"/>
      <c r="J38" s="3"/>
      <c r="K38" s="3"/>
      <c r="L38" s="3"/>
      <c r="M38" s="8"/>
      <c r="N38" s="11">
        <f t="shared" si="2"/>
        <v>0</v>
      </c>
    </row>
    <row r="39" spans="1:14" x14ac:dyDescent="0.25">
      <c r="D39" s="3"/>
      <c r="E39" s="3"/>
      <c r="F39" s="3"/>
      <c r="G39" s="3"/>
      <c r="H39" s="3"/>
      <c r="I39" s="3"/>
      <c r="J39" s="3"/>
      <c r="K39" s="3"/>
      <c r="L39" s="3"/>
      <c r="M39" s="8"/>
      <c r="N39" s="11">
        <f t="shared" si="2"/>
        <v>0</v>
      </c>
    </row>
    <row r="40" spans="1:14" x14ac:dyDescent="0.25">
      <c r="D40" s="3"/>
      <c r="E40" s="3"/>
      <c r="F40" s="3"/>
      <c r="G40" s="3"/>
      <c r="H40" s="3"/>
      <c r="I40" s="3"/>
      <c r="J40" s="3"/>
      <c r="K40" s="3"/>
      <c r="L40" s="3"/>
      <c r="M40" s="8"/>
      <c r="N40" s="11">
        <f t="shared" si="2"/>
        <v>0</v>
      </c>
    </row>
    <row r="41" spans="1:14" x14ac:dyDescent="0.25">
      <c r="D41" s="3"/>
      <c r="E41" s="3"/>
      <c r="F41" s="3"/>
      <c r="G41" s="3"/>
      <c r="H41" s="3"/>
      <c r="I41" s="3"/>
      <c r="J41" s="3"/>
      <c r="K41" s="3"/>
      <c r="L41" s="3"/>
      <c r="M41" s="8"/>
      <c r="N41" s="11">
        <f t="shared" si="2"/>
        <v>0</v>
      </c>
    </row>
    <row r="42" spans="1:14" x14ac:dyDescent="0.25">
      <c r="D42" s="3"/>
      <c r="E42" s="3"/>
      <c r="F42" s="3"/>
      <c r="G42" s="3"/>
      <c r="H42" s="3"/>
      <c r="I42" s="3"/>
      <c r="J42" s="3"/>
      <c r="K42" s="3"/>
      <c r="L42" s="3"/>
      <c r="M42" s="8"/>
      <c r="N42" s="11">
        <f t="shared" si="2"/>
        <v>0</v>
      </c>
    </row>
    <row r="43" spans="1:14" x14ac:dyDescent="0.25">
      <c r="D43" s="3"/>
      <c r="E43" s="3"/>
      <c r="F43" s="3"/>
      <c r="G43" s="3"/>
      <c r="H43" s="3"/>
      <c r="I43" s="3"/>
      <c r="J43" s="3"/>
      <c r="K43" s="3"/>
      <c r="L43" s="3"/>
      <c r="M43" s="8"/>
      <c r="N43" s="11">
        <f t="shared" si="2"/>
        <v>0</v>
      </c>
    </row>
    <row r="44" spans="1:14" x14ac:dyDescent="0.25">
      <c r="D44" s="3"/>
      <c r="E44" s="3"/>
      <c r="F44" s="3"/>
      <c r="G44" s="3"/>
      <c r="H44" s="3"/>
      <c r="I44" s="3"/>
      <c r="J44" s="3"/>
      <c r="K44" s="3"/>
      <c r="L44" s="3"/>
      <c r="M44" s="8"/>
      <c r="N44" s="11">
        <f t="shared" si="2"/>
        <v>0</v>
      </c>
    </row>
    <row r="45" spans="1:14" x14ac:dyDescent="0.25">
      <c r="D45" s="3"/>
      <c r="E45" s="3"/>
      <c r="F45" s="3"/>
      <c r="G45" s="3"/>
      <c r="H45" s="3"/>
      <c r="I45" s="3"/>
      <c r="J45" s="3"/>
      <c r="K45" s="3"/>
      <c r="L45" s="3"/>
      <c r="M45" s="8"/>
      <c r="N45" s="11">
        <f t="shared" si="2"/>
        <v>0</v>
      </c>
    </row>
    <row r="46" spans="1:14" x14ac:dyDescent="0.25">
      <c r="D46" s="3"/>
      <c r="E46" s="3"/>
      <c r="F46" s="3"/>
      <c r="G46" s="3"/>
      <c r="H46" s="3"/>
      <c r="I46" s="3"/>
      <c r="J46" s="3"/>
      <c r="K46" s="3"/>
      <c r="L46" s="3"/>
      <c r="M46" s="8"/>
      <c r="N46" s="11">
        <f t="shared" si="2"/>
        <v>0</v>
      </c>
    </row>
    <row r="47" spans="1:14" x14ac:dyDescent="0.25">
      <c r="D47" s="3"/>
      <c r="E47" s="3"/>
      <c r="F47" s="3"/>
      <c r="G47" s="3"/>
      <c r="H47" s="3"/>
      <c r="I47" s="3"/>
      <c r="J47" s="3"/>
      <c r="K47" s="3"/>
      <c r="L47" s="3"/>
      <c r="M47" s="8"/>
      <c r="N47" s="11">
        <f t="shared" si="2"/>
        <v>0</v>
      </c>
    </row>
    <row r="48" spans="1:14" x14ac:dyDescent="0.25">
      <c r="D48" s="3"/>
      <c r="E48" s="3"/>
      <c r="F48" s="3"/>
      <c r="G48" s="3"/>
      <c r="H48" s="3"/>
      <c r="I48" s="3"/>
      <c r="J48" s="3"/>
      <c r="K48" s="3"/>
      <c r="L48" s="3"/>
      <c r="M48" s="8"/>
      <c r="N48" s="11">
        <f t="shared" si="2"/>
        <v>0</v>
      </c>
    </row>
    <row r="49" spans="2:15" x14ac:dyDescent="0.25">
      <c r="D49" s="3"/>
      <c r="E49" s="3"/>
      <c r="F49" s="3"/>
      <c r="G49" s="3"/>
      <c r="H49" s="3"/>
      <c r="I49" s="3"/>
      <c r="J49" s="3"/>
      <c r="K49" s="3"/>
      <c r="L49" s="3"/>
      <c r="M49" s="8"/>
      <c r="N49" s="11">
        <f t="shared" si="2"/>
        <v>0</v>
      </c>
    </row>
    <row r="50" spans="2:15" x14ac:dyDescent="0.25">
      <c r="B50" s="74"/>
      <c r="C50" s="9"/>
      <c r="D50" s="9"/>
      <c r="E50" s="9"/>
      <c r="F50" s="9">
        <f>SUMIF('2.Expenses'!B:B,GL!A50,'2.Expenses'!C:C)</f>
        <v>0</v>
      </c>
      <c r="G50" s="9"/>
      <c r="H50" s="9"/>
      <c r="I50" s="9"/>
      <c r="J50" s="9"/>
      <c r="K50" s="9"/>
      <c r="L50" s="9"/>
      <c r="M50" s="8"/>
      <c r="N50" s="11">
        <f t="shared" si="2"/>
        <v>0</v>
      </c>
    </row>
    <row r="51" spans="2:15" ht="16.5" thickBot="1" x14ac:dyDescent="0.3">
      <c r="B51" s="104">
        <f>SUM(B8:B50)</f>
        <v>0</v>
      </c>
      <c r="C51" s="3">
        <f t="shared" ref="C51:L51" si="3">SUM(C8:C50)</f>
        <v>-1.1641532182693481E-10</v>
      </c>
      <c r="D51" s="104">
        <f t="shared" si="3"/>
        <v>0</v>
      </c>
      <c r="E51" s="104">
        <f t="shared" si="3"/>
        <v>0</v>
      </c>
      <c r="F51" s="104">
        <f t="shared" si="3"/>
        <v>0</v>
      </c>
      <c r="G51" s="104">
        <f t="shared" si="3"/>
        <v>0</v>
      </c>
      <c r="H51" s="104">
        <f t="shared" si="3"/>
        <v>0</v>
      </c>
      <c r="I51" s="104">
        <f t="shared" si="3"/>
        <v>0</v>
      </c>
      <c r="J51" s="104">
        <f t="shared" si="3"/>
        <v>0</v>
      </c>
      <c r="K51" s="104">
        <f t="shared" si="3"/>
        <v>0</v>
      </c>
      <c r="L51" s="104">
        <f t="shared" si="3"/>
        <v>0</v>
      </c>
      <c r="M51" s="2">
        <f>SUM(M8:M50)</f>
        <v>-71859.75</v>
      </c>
      <c r="N51" s="10">
        <f>SUM(N10:N50)</f>
        <v>71859.749999999942</v>
      </c>
      <c r="O51" s="5">
        <f>M51+N51</f>
        <v>0</v>
      </c>
    </row>
    <row r="52" spans="2:15" ht="16.5" thickTop="1" x14ac:dyDescent="0.25"/>
  </sheetData>
  <sortState xmlns:xlrd2="http://schemas.microsoft.com/office/spreadsheetml/2017/richdata2" ref="A22:O34">
    <sortCondition ref="A22:A34"/>
  </sortState>
  <mergeCells count="1">
    <mergeCell ref="M5:N5"/>
  </mergeCells>
  <phoneticPr fontId="3" type="noConversion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20EAA-0699-4653-8ED0-0615C7EAA7F1}">
  <dimension ref="A1:C25"/>
  <sheetViews>
    <sheetView workbookViewId="0">
      <selection activeCell="E9" sqref="E9"/>
    </sheetView>
  </sheetViews>
  <sheetFormatPr defaultRowHeight="15.75" x14ac:dyDescent="0.25"/>
  <cols>
    <col min="1" max="1" width="11" bestFit="1" customWidth="1"/>
    <col min="2" max="2" width="38" bestFit="1" customWidth="1"/>
    <col min="3" max="3" width="14.28515625" style="3" bestFit="1" customWidth="1"/>
  </cols>
  <sheetData>
    <row r="1" spans="1:3" x14ac:dyDescent="0.25">
      <c r="A1" t="s">
        <v>0</v>
      </c>
      <c r="B1" t="s">
        <v>148</v>
      </c>
      <c r="C1" s="3" t="s">
        <v>2</v>
      </c>
    </row>
    <row r="2" spans="1:3" x14ac:dyDescent="0.25">
      <c r="A2" s="1">
        <v>45444</v>
      </c>
      <c r="B2" t="s">
        <v>154</v>
      </c>
      <c r="C2" s="3">
        <v>20521.73</v>
      </c>
    </row>
    <row r="3" spans="1:3" x14ac:dyDescent="0.25">
      <c r="A3" s="1"/>
      <c r="C3" s="3">
        <v>105881.62</v>
      </c>
    </row>
    <row r="4" spans="1:3" x14ac:dyDescent="0.25">
      <c r="A4" s="1"/>
      <c r="C4" s="3">
        <v>158619.84</v>
      </c>
    </row>
    <row r="5" spans="1:3" x14ac:dyDescent="0.25">
      <c r="A5" s="1"/>
      <c r="C5" s="3">
        <v>73155.3</v>
      </c>
    </row>
    <row r="6" spans="1:3" x14ac:dyDescent="0.25">
      <c r="A6" s="1"/>
      <c r="C6" s="3">
        <v>31309.32</v>
      </c>
    </row>
    <row r="7" spans="1:3" x14ac:dyDescent="0.25">
      <c r="A7" s="1"/>
      <c r="C7" s="3">
        <v>135533.34</v>
      </c>
    </row>
    <row r="8" spans="1:3" x14ac:dyDescent="0.25">
      <c r="A8" s="1"/>
      <c r="C8" s="3">
        <v>253121.39</v>
      </c>
    </row>
    <row r="9" spans="1:3" x14ac:dyDescent="0.25">
      <c r="A9" s="1"/>
      <c r="C9" s="3">
        <v>56302.879999999997</v>
      </c>
    </row>
    <row r="10" spans="1:3" x14ac:dyDescent="0.25">
      <c r="A10" s="1"/>
      <c r="C10" s="3">
        <v>57745.97</v>
      </c>
    </row>
    <row r="11" spans="1:3" x14ac:dyDescent="0.25">
      <c r="C11" s="3">
        <v>40665.25</v>
      </c>
    </row>
    <row r="12" spans="1:3" x14ac:dyDescent="0.25">
      <c r="A12" s="1"/>
      <c r="C12" s="3">
        <v>255852.31</v>
      </c>
    </row>
    <row r="13" spans="1:3" x14ac:dyDescent="0.25">
      <c r="A13" s="1"/>
      <c r="C13" s="3">
        <v>15000</v>
      </c>
    </row>
    <row r="14" spans="1:3" x14ac:dyDescent="0.25">
      <c r="A14" s="1"/>
      <c r="C14" s="3">
        <v>29976.76</v>
      </c>
    </row>
    <row r="15" spans="1:3" x14ac:dyDescent="0.25">
      <c r="A15" s="1"/>
      <c r="C15" s="3">
        <v>106184.37</v>
      </c>
    </row>
    <row r="16" spans="1:3" x14ac:dyDescent="0.25">
      <c r="A16" s="1"/>
      <c r="C16" s="3">
        <v>6044.13</v>
      </c>
    </row>
    <row r="17" spans="1:3" x14ac:dyDescent="0.25">
      <c r="A17" s="1"/>
      <c r="C17" s="3">
        <v>52772.08</v>
      </c>
    </row>
    <row r="18" spans="1:3" x14ac:dyDescent="0.25">
      <c r="A18" s="1"/>
      <c r="C18" s="3">
        <v>122761.91</v>
      </c>
    </row>
    <row r="19" spans="1:3" x14ac:dyDescent="0.25">
      <c r="A19" s="1"/>
      <c r="C19" s="3">
        <v>4617</v>
      </c>
    </row>
    <row r="20" spans="1:3" x14ac:dyDescent="0.25">
      <c r="A20" s="1"/>
      <c r="C20" s="3">
        <v>67493.94</v>
      </c>
    </row>
    <row r="21" spans="1:3" x14ac:dyDescent="0.25">
      <c r="A21" s="1"/>
      <c r="C21" s="3">
        <v>23921.96</v>
      </c>
    </row>
    <row r="22" spans="1:3" x14ac:dyDescent="0.25">
      <c r="A22" s="1"/>
      <c r="C22" s="3">
        <v>85635.25</v>
      </c>
    </row>
    <row r="24" spans="1:3" ht="16.5" thickBot="1" x14ac:dyDescent="0.3">
      <c r="C24" s="2">
        <f>SUM(C2:C23)</f>
        <v>1703116.3499999999</v>
      </c>
    </row>
    <row r="25" spans="1:3" ht="16.5" thickTop="1" x14ac:dyDescent="0.25"/>
  </sheetData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CB723-1AD1-4FB9-82EB-1EBD345C0661}">
  <dimension ref="A1:M58"/>
  <sheetViews>
    <sheetView topLeftCell="A33" workbookViewId="0">
      <selection activeCell="C58" sqref="C58"/>
    </sheetView>
  </sheetViews>
  <sheetFormatPr defaultColWidth="25.140625" defaultRowHeight="18.75" x14ac:dyDescent="0.3"/>
  <cols>
    <col min="1" max="1" width="25.28515625" style="89" customWidth="1"/>
    <col min="2" max="2" width="33.7109375" style="89" customWidth="1"/>
    <col min="3" max="3" width="27" style="89" customWidth="1"/>
    <col min="4" max="4" width="20.140625" style="89" customWidth="1"/>
    <col min="5" max="5" width="24.140625" style="89" customWidth="1"/>
    <col min="6" max="6" width="21.42578125" style="89" customWidth="1"/>
    <col min="7" max="7" width="19.42578125" style="89" customWidth="1"/>
    <col min="8" max="8" width="19.140625" style="89" customWidth="1"/>
    <col min="9" max="9" width="20.42578125" style="89" customWidth="1"/>
    <col min="10" max="10" width="18" style="89" customWidth="1"/>
    <col min="11" max="11" width="19.42578125" style="89" customWidth="1"/>
    <col min="12" max="12" width="21.5703125" style="89" customWidth="1"/>
    <col min="13" max="13" width="24.140625" style="89" customWidth="1"/>
    <col min="14" max="16384" width="25.140625" style="89"/>
  </cols>
  <sheetData>
    <row r="1" spans="1:13" ht="19.5" x14ac:dyDescent="0.3">
      <c r="A1" s="88"/>
      <c r="B1" s="88" t="s">
        <v>85</v>
      </c>
      <c r="C1" s="88" t="s">
        <v>86</v>
      </c>
      <c r="D1" s="88" t="s">
        <v>87</v>
      </c>
      <c r="E1" s="88" t="s">
        <v>88</v>
      </c>
      <c r="F1" s="88" t="s">
        <v>89</v>
      </c>
      <c r="G1" s="88" t="s">
        <v>90</v>
      </c>
      <c r="H1" s="88" t="s">
        <v>91</v>
      </c>
      <c r="I1" s="88" t="s">
        <v>92</v>
      </c>
      <c r="J1" s="88" t="s">
        <v>93</v>
      </c>
      <c r="K1" s="88" t="s">
        <v>94</v>
      </c>
      <c r="L1" s="88" t="s">
        <v>95</v>
      </c>
      <c r="M1" s="89" t="s">
        <v>96</v>
      </c>
    </row>
    <row r="2" spans="1:13" ht="19.5" x14ac:dyDescent="0.3">
      <c r="A2" s="89" t="s">
        <v>97</v>
      </c>
      <c r="B2" s="90">
        <v>3487</v>
      </c>
      <c r="C2" s="90">
        <v>143.30000000000001</v>
      </c>
      <c r="D2" s="90">
        <v>300</v>
      </c>
      <c r="E2" s="90">
        <v>18</v>
      </c>
      <c r="F2" s="90"/>
      <c r="G2" s="90"/>
      <c r="H2" s="90"/>
      <c r="I2" s="90"/>
      <c r="J2" s="90"/>
      <c r="K2" s="90"/>
      <c r="L2" s="90"/>
      <c r="M2" s="90"/>
    </row>
    <row r="3" spans="1:13" ht="19.5" x14ac:dyDescent="0.3">
      <c r="A3" s="89" t="s">
        <v>98</v>
      </c>
      <c r="B3" s="90">
        <v>7100.8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</row>
    <row r="4" spans="1:13" ht="19.5" x14ac:dyDescent="0.3">
      <c r="A4" s="89" t="s">
        <v>99</v>
      </c>
      <c r="B4" s="90">
        <v>9296.7999999999993</v>
      </c>
      <c r="C4" s="90">
        <v>203.8</v>
      </c>
      <c r="D4" s="90"/>
      <c r="E4" s="90"/>
      <c r="F4" s="90"/>
      <c r="G4" s="90"/>
      <c r="H4" s="90"/>
      <c r="I4" s="90"/>
      <c r="J4" s="90"/>
      <c r="K4" s="90"/>
      <c r="L4" s="90"/>
      <c r="M4" s="90"/>
    </row>
    <row r="5" spans="1:13" ht="19.5" x14ac:dyDescent="0.3">
      <c r="A5" s="89" t="s">
        <v>100</v>
      </c>
      <c r="B5" s="90">
        <v>9444</v>
      </c>
      <c r="C5" s="90">
        <v>276.8</v>
      </c>
      <c r="D5" s="90"/>
      <c r="E5" s="90">
        <v>60</v>
      </c>
      <c r="F5" s="90"/>
      <c r="G5" s="90"/>
      <c r="H5" s="90"/>
      <c r="I5" s="90"/>
      <c r="J5" s="90"/>
      <c r="K5" s="90"/>
      <c r="L5" s="90"/>
      <c r="M5" s="90"/>
    </row>
    <row r="6" spans="1:13" ht="19.5" x14ac:dyDescent="0.3">
      <c r="A6" s="89" t="s">
        <v>101</v>
      </c>
      <c r="B6" s="90">
        <v>8900.6</v>
      </c>
      <c r="C6" s="90">
        <v>947.5</v>
      </c>
      <c r="D6" s="90"/>
      <c r="E6" s="90"/>
      <c r="F6" s="90"/>
      <c r="G6" s="90"/>
      <c r="H6" s="90"/>
      <c r="I6" s="90"/>
      <c r="J6" s="90"/>
      <c r="K6" s="90"/>
      <c r="L6" s="90"/>
      <c r="M6" s="90"/>
    </row>
    <row r="7" spans="1:13" ht="19.5" x14ac:dyDescent="0.3">
      <c r="A7" s="89" t="s">
        <v>102</v>
      </c>
      <c r="B7" s="90">
        <v>12027</v>
      </c>
      <c r="C7" s="90">
        <v>212.3</v>
      </c>
      <c r="D7" s="90"/>
      <c r="E7" s="90"/>
      <c r="F7" s="90">
        <v>397224</v>
      </c>
      <c r="G7" s="90">
        <v>2500</v>
      </c>
      <c r="H7" s="90">
        <v>9095</v>
      </c>
      <c r="I7" s="90">
        <v>696.02</v>
      </c>
      <c r="J7" s="90">
        <v>352</v>
      </c>
      <c r="K7" s="90"/>
      <c r="L7" s="90"/>
      <c r="M7" s="90"/>
    </row>
    <row r="8" spans="1:13" ht="19.5" x14ac:dyDescent="0.3">
      <c r="A8" s="89" t="s">
        <v>103</v>
      </c>
      <c r="B8" s="90">
        <v>22655</v>
      </c>
      <c r="C8" s="90">
        <v>244.2</v>
      </c>
      <c r="D8" s="90"/>
      <c r="E8" s="90">
        <v>65</v>
      </c>
      <c r="F8" s="90"/>
      <c r="G8" s="90">
        <v>2500</v>
      </c>
      <c r="H8" s="90"/>
      <c r="I8" s="90">
        <v>1237.92</v>
      </c>
      <c r="J8" s="90"/>
      <c r="K8" s="90">
        <v>5000</v>
      </c>
      <c r="L8" s="90">
        <v>3170</v>
      </c>
      <c r="M8" s="90"/>
    </row>
    <row r="9" spans="1:13" ht="19.5" x14ac:dyDescent="0.3">
      <c r="A9" s="89" t="s">
        <v>104</v>
      </c>
      <c r="B9" s="90">
        <v>20584</v>
      </c>
      <c r="C9" s="90">
        <v>508.1</v>
      </c>
      <c r="D9" s="90"/>
      <c r="E9" s="90"/>
      <c r="F9" s="90"/>
      <c r="G9" s="90">
        <v>2500</v>
      </c>
      <c r="H9" s="90"/>
      <c r="I9" s="90">
        <v>673.38</v>
      </c>
      <c r="J9" s="90"/>
      <c r="K9" s="90"/>
      <c r="L9" s="90">
        <v>3170</v>
      </c>
      <c r="M9" s="90"/>
    </row>
    <row r="10" spans="1:13" ht="19.5" x14ac:dyDescent="0.3">
      <c r="A10" s="89" t="s">
        <v>105</v>
      </c>
      <c r="B10" s="90">
        <v>23040.5</v>
      </c>
      <c r="C10" s="90">
        <v>56.3</v>
      </c>
      <c r="D10" s="90"/>
      <c r="E10" s="90"/>
      <c r="F10" s="90"/>
      <c r="G10" s="90">
        <v>2500</v>
      </c>
      <c r="H10" s="90"/>
      <c r="I10" s="90">
        <v>1064.01</v>
      </c>
      <c r="J10" s="90"/>
      <c r="K10" s="90"/>
      <c r="L10" s="90">
        <v>15210</v>
      </c>
      <c r="M10" s="90"/>
    </row>
    <row r="11" spans="1:13" ht="19.5" x14ac:dyDescent="0.3">
      <c r="A11" s="89" t="s">
        <v>106</v>
      </c>
      <c r="B11" s="90">
        <v>27455.5</v>
      </c>
      <c r="C11" s="90"/>
      <c r="D11" s="90"/>
      <c r="E11" s="90"/>
      <c r="F11" s="90"/>
      <c r="G11" s="90">
        <v>2500</v>
      </c>
      <c r="H11" s="90"/>
      <c r="I11" s="90">
        <v>680.9</v>
      </c>
      <c r="J11" s="90"/>
      <c r="K11" s="90"/>
      <c r="L11" s="90"/>
      <c r="M11" s="90"/>
    </row>
    <row r="12" spans="1:13" ht="19.5" x14ac:dyDescent="0.3">
      <c r="A12" s="89" t="s">
        <v>107</v>
      </c>
      <c r="B12" s="90">
        <v>25087.599999999999</v>
      </c>
      <c r="C12" s="90">
        <v>408.3</v>
      </c>
      <c r="D12" s="90">
        <v>150</v>
      </c>
      <c r="E12" s="90"/>
      <c r="F12" s="90"/>
      <c r="G12" s="90">
        <v>2500</v>
      </c>
      <c r="H12" s="90"/>
      <c r="I12" s="90">
        <v>679</v>
      </c>
      <c r="J12" s="90">
        <v>300</v>
      </c>
      <c r="K12" s="90"/>
      <c r="L12" s="90"/>
      <c r="M12" s="90"/>
    </row>
    <row r="13" spans="1:13" ht="19.5" x14ac:dyDescent="0.3">
      <c r="A13" s="89" t="s">
        <v>108</v>
      </c>
      <c r="B13" s="90">
        <v>8907.1</v>
      </c>
      <c r="C13" s="90"/>
      <c r="D13" s="90"/>
      <c r="E13" s="90"/>
      <c r="F13" s="90"/>
      <c r="G13" s="90">
        <v>2500</v>
      </c>
      <c r="H13" s="90"/>
      <c r="I13" s="90">
        <v>1040.92</v>
      </c>
      <c r="J13" s="90">
        <v>952</v>
      </c>
      <c r="K13" s="90"/>
      <c r="L13" s="90"/>
      <c r="M13" s="90"/>
    </row>
    <row r="14" spans="1:13" s="91" customFormat="1" x14ac:dyDescent="0.3">
      <c r="B14" s="92">
        <f>SUM(B2:B13)</f>
        <v>177985.90000000002</v>
      </c>
      <c r="C14" s="92">
        <f>SUM(C2:C13)</f>
        <v>3000.6000000000004</v>
      </c>
      <c r="D14" s="92">
        <f>SUM(D2:D13)</f>
        <v>450</v>
      </c>
      <c r="E14" s="92">
        <f>SUM(E2:E13)</f>
        <v>143</v>
      </c>
      <c r="F14" s="93">
        <f>F7*0.6</f>
        <v>238334.4</v>
      </c>
      <c r="G14" s="92">
        <f>SUM(G7:G13)</f>
        <v>17500</v>
      </c>
      <c r="H14" s="92">
        <f>SUM(H2:H13)</f>
        <v>9095</v>
      </c>
      <c r="I14" s="92">
        <f>SUM(I2:I13)</f>
        <v>6072.15</v>
      </c>
      <c r="J14" s="92">
        <f>SUM(J7:J13)</f>
        <v>1604</v>
      </c>
      <c r="K14" s="92">
        <f>SUM(K2:K13)</f>
        <v>5000</v>
      </c>
      <c r="L14" s="92">
        <f>SUM(L8:L13)</f>
        <v>21550</v>
      </c>
      <c r="M14" s="92">
        <f>SUM(B14:K14)</f>
        <v>459185.05000000005</v>
      </c>
    </row>
    <row r="17" spans="1:3" x14ac:dyDescent="0.3">
      <c r="A17" s="91" t="s">
        <v>54</v>
      </c>
    </row>
    <row r="18" spans="1:3" x14ac:dyDescent="0.3">
      <c r="A18" s="89" t="s">
        <v>155</v>
      </c>
      <c r="B18" s="90">
        <v>1682594.62</v>
      </c>
    </row>
    <row r="19" spans="1:3" x14ac:dyDescent="0.3">
      <c r="A19" s="89" t="s">
        <v>156</v>
      </c>
      <c r="B19" s="90">
        <v>20521.73</v>
      </c>
    </row>
    <row r="20" spans="1:3" x14ac:dyDescent="0.3">
      <c r="B20" s="93">
        <f>SUM(B18:B19)</f>
        <v>1703116.35</v>
      </c>
    </row>
    <row r="21" spans="1:3" x14ac:dyDescent="0.3">
      <c r="B21" s="93"/>
    </row>
    <row r="22" spans="1:3" x14ac:dyDescent="0.3">
      <c r="B22" s="93"/>
    </row>
    <row r="23" spans="1:3" ht="19.5" x14ac:dyDescent="0.3">
      <c r="A23" s="105" t="s">
        <v>109</v>
      </c>
      <c r="B23" s="90">
        <v>242400.5</v>
      </c>
    </row>
    <row r="24" spans="1:3" x14ac:dyDescent="0.3">
      <c r="A24" s="89" t="s">
        <v>110</v>
      </c>
      <c r="B24" s="90">
        <f>C58</f>
        <v>1263047</v>
      </c>
    </row>
    <row r="25" spans="1:3" x14ac:dyDescent="0.3">
      <c r="A25" s="89" t="s">
        <v>111</v>
      </c>
      <c r="B25" s="90">
        <v>119167.2</v>
      </c>
    </row>
    <row r="26" spans="1:3" x14ac:dyDescent="0.3">
      <c r="A26" s="89" t="s">
        <v>112</v>
      </c>
      <c r="B26" s="90">
        <v>132000</v>
      </c>
    </row>
    <row r="27" spans="1:3" x14ac:dyDescent="0.3">
      <c r="B27" s="94"/>
    </row>
    <row r="28" spans="1:3" ht="20.25" thickBot="1" x14ac:dyDescent="0.35">
      <c r="A28" s="88" t="s">
        <v>113</v>
      </c>
      <c r="B28" s="95">
        <f>SUM(B23:B26)</f>
        <v>1756614.7</v>
      </c>
    </row>
    <row r="29" spans="1:3" ht="19.5" thickTop="1" x14ac:dyDescent="0.3"/>
    <row r="30" spans="1:3" x14ac:dyDescent="0.3">
      <c r="A30" s="96" t="s">
        <v>167</v>
      </c>
      <c r="B30" s="97">
        <v>132000</v>
      </c>
      <c r="C30" s="96" t="s">
        <v>112</v>
      </c>
    </row>
    <row r="31" spans="1:3" x14ac:dyDescent="0.3">
      <c r="A31" s="91"/>
      <c r="B31" s="98"/>
      <c r="C31" s="91"/>
    </row>
    <row r="32" spans="1:3" x14ac:dyDescent="0.3">
      <c r="A32" s="99">
        <v>1</v>
      </c>
      <c r="B32" s="89" t="s">
        <v>149</v>
      </c>
      <c r="C32" s="90">
        <v>132000</v>
      </c>
    </row>
    <row r="33" spans="1:3" x14ac:dyDescent="0.3">
      <c r="A33" s="99">
        <v>2</v>
      </c>
      <c r="C33" s="90">
        <v>11868</v>
      </c>
    </row>
    <row r="34" spans="1:3" x14ac:dyDescent="0.3">
      <c r="A34" s="99">
        <v>3</v>
      </c>
      <c r="C34" s="90">
        <v>66267</v>
      </c>
    </row>
    <row r="35" spans="1:3" x14ac:dyDescent="0.3">
      <c r="A35" s="99">
        <v>4</v>
      </c>
      <c r="C35" s="90">
        <v>70340</v>
      </c>
    </row>
    <row r="36" spans="1:3" x14ac:dyDescent="0.3">
      <c r="A36" s="99">
        <v>5</v>
      </c>
      <c r="C36" s="90">
        <v>45212</v>
      </c>
    </row>
    <row r="37" spans="1:3" x14ac:dyDescent="0.3">
      <c r="A37" s="99">
        <v>6</v>
      </c>
      <c r="C37" s="90">
        <v>20665</v>
      </c>
    </row>
    <row r="38" spans="1:3" x14ac:dyDescent="0.3">
      <c r="A38" s="99">
        <v>7</v>
      </c>
      <c r="C38" s="90">
        <v>132000</v>
      </c>
    </row>
    <row r="39" spans="1:3" x14ac:dyDescent="0.3">
      <c r="A39" s="99">
        <v>8</v>
      </c>
      <c r="C39" s="90">
        <v>132000</v>
      </c>
    </row>
    <row r="40" spans="1:3" x14ac:dyDescent="0.3">
      <c r="A40" s="99">
        <v>9</v>
      </c>
      <c r="C40" s="90">
        <v>96000</v>
      </c>
    </row>
    <row r="41" spans="1:3" x14ac:dyDescent="0.3">
      <c r="A41" s="99">
        <v>10</v>
      </c>
      <c r="C41" s="90">
        <v>5313</v>
      </c>
    </row>
    <row r="42" spans="1:3" x14ac:dyDescent="0.3">
      <c r="A42" s="99">
        <v>11</v>
      </c>
      <c r="C42" s="90">
        <v>132000</v>
      </c>
    </row>
    <row r="43" spans="1:3" x14ac:dyDescent="0.3">
      <c r="A43" s="99">
        <v>12</v>
      </c>
      <c r="C43" s="90">
        <v>21886</v>
      </c>
    </row>
    <row r="44" spans="1:3" x14ac:dyDescent="0.3">
      <c r="A44" s="99">
        <v>13</v>
      </c>
      <c r="C44" s="90">
        <v>8349</v>
      </c>
    </row>
    <row r="45" spans="1:3" x14ac:dyDescent="0.3">
      <c r="A45" s="99">
        <v>14</v>
      </c>
      <c r="C45" s="90">
        <v>35827</v>
      </c>
    </row>
    <row r="46" spans="1:3" x14ac:dyDescent="0.3">
      <c r="A46" s="99">
        <v>15</v>
      </c>
      <c r="C46" s="90">
        <v>6091</v>
      </c>
    </row>
    <row r="47" spans="1:3" x14ac:dyDescent="0.3">
      <c r="A47" s="99">
        <v>16</v>
      </c>
      <c r="C47" s="90">
        <v>3546</v>
      </c>
    </row>
    <row r="48" spans="1:3" x14ac:dyDescent="0.3">
      <c r="A48" s="99">
        <v>17</v>
      </c>
      <c r="C48" s="90">
        <v>2409</v>
      </c>
    </row>
    <row r="49" spans="1:6" x14ac:dyDescent="0.3">
      <c r="A49" s="99">
        <v>18</v>
      </c>
      <c r="C49" s="90">
        <v>2720</v>
      </c>
    </row>
    <row r="50" spans="1:6" x14ac:dyDescent="0.3">
      <c r="A50" s="99">
        <v>19</v>
      </c>
      <c r="C50" s="90">
        <v>1569</v>
      </c>
      <c r="F50" s="90"/>
    </row>
    <row r="51" spans="1:6" x14ac:dyDescent="0.3">
      <c r="A51" s="99">
        <v>20</v>
      </c>
      <c r="C51" s="90">
        <v>36481</v>
      </c>
    </row>
    <row r="52" spans="1:6" x14ac:dyDescent="0.3">
      <c r="A52" s="99">
        <v>21</v>
      </c>
      <c r="C52" s="90">
        <v>4004</v>
      </c>
    </row>
    <row r="53" spans="1:6" ht="19.5" x14ac:dyDescent="0.3">
      <c r="A53" s="99">
        <v>22</v>
      </c>
      <c r="B53" s="88"/>
      <c r="C53" s="90">
        <v>45000</v>
      </c>
    </row>
    <row r="54" spans="1:6" x14ac:dyDescent="0.3">
      <c r="A54" s="99">
        <v>23</v>
      </c>
      <c r="C54" s="90">
        <v>65000</v>
      </c>
    </row>
    <row r="55" spans="1:6" x14ac:dyDescent="0.3">
      <c r="A55" s="99">
        <v>24</v>
      </c>
      <c r="C55" s="90">
        <v>45000</v>
      </c>
    </row>
    <row r="56" spans="1:6" x14ac:dyDescent="0.3">
      <c r="A56" s="99">
        <v>25</v>
      </c>
      <c r="C56" s="90">
        <v>56000</v>
      </c>
      <c r="E56" s="91"/>
      <c r="F56" s="93"/>
    </row>
    <row r="57" spans="1:6" x14ac:dyDescent="0.3">
      <c r="A57" s="99">
        <v>26</v>
      </c>
      <c r="C57" s="90">
        <v>85500</v>
      </c>
      <c r="F57" s="90"/>
    </row>
    <row r="58" spans="1:6" x14ac:dyDescent="0.3">
      <c r="A58" s="99"/>
      <c r="C58" s="100">
        <f>SUM(C32:C57)</f>
        <v>1263047</v>
      </c>
      <c r="F58" s="92"/>
    </row>
  </sheetData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6DFEA-23F7-46A7-80A6-B9DDCDCB2C63}">
  <dimension ref="A1:N214"/>
  <sheetViews>
    <sheetView workbookViewId="0">
      <selection activeCell="C3" sqref="A3:C3"/>
    </sheetView>
  </sheetViews>
  <sheetFormatPr defaultRowHeight="15.75" x14ac:dyDescent="0.25"/>
  <cols>
    <col min="1" max="1" width="13.7109375" style="1" bestFit="1" customWidth="1"/>
    <col min="2" max="2" width="15.140625" bestFit="1" customWidth="1"/>
    <col min="3" max="3" width="29.7109375" customWidth="1"/>
    <col min="4" max="5" width="12.5703125" style="3" bestFit="1" customWidth="1"/>
    <col min="6" max="6" width="12.5703125" bestFit="1" customWidth="1"/>
    <col min="10" max="10" width="19" bestFit="1" customWidth="1"/>
    <col min="11" max="12" width="14.28515625" style="3" bestFit="1" customWidth="1"/>
    <col min="13" max="13" width="11.140625" style="3" bestFit="1" customWidth="1"/>
    <col min="14" max="14" width="11.42578125" bestFit="1" customWidth="1"/>
  </cols>
  <sheetData>
    <row r="1" spans="1:14" x14ac:dyDescent="0.25">
      <c r="K1" s="3" t="s">
        <v>121</v>
      </c>
      <c r="L1" s="3" t="s">
        <v>122</v>
      </c>
      <c r="M1" s="3" t="s">
        <v>123</v>
      </c>
    </row>
    <row r="2" spans="1:14" x14ac:dyDescent="0.25">
      <c r="J2" s="101" t="s">
        <v>124</v>
      </c>
      <c r="K2" s="3">
        <f>SUMIF(C:C,J2,D:D)</f>
        <v>1521434.12</v>
      </c>
      <c r="L2" s="3">
        <f>SUMIF(C:C,J2,E:E)</f>
        <v>1520615.3900000004</v>
      </c>
      <c r="M2" s="3">
        <f>K2-L2</f>
        <v>818.72999999974854</v>
      </c>
    </row>
    <row r="3" spans="1:14" x14ac:dyDescent="0.25">
      <c r="A3" s="106" t="s">
        <v>0</v>
      </c>
      <c r="B3" s="4" t="s">
        <v>8</v>
      </c>
      <c r="C3" s="4" t="s">
        <v>1</v>
      </c>
      <c r="D3" s="7" t="s">
        <v>121</v>
      </c>
      <c r="E3" s="7" t="s">
        <v>122</v>
      </c>
      <c r="F3" s="7" t="s">
        <v>125</v>
      </c>
      <c r="G3" s="4" t="s">
        <v>8</v>
      </c>
      <c r="J3" t="s">
        <v>126</v>
      </c>
      <c r="K3" s="3">
        <f t="shared" ref="K3:K7" si="0">SUMIF(C:C,J3,D:D)</f>
        <v>0</v>
      </c>
      <c r="L3" s="3">
        <f t="shared" ref="L3:L7" si="1">SUMIF(C:C,J3,E:E)</f>
        <v>0</v>
      </c>
      <c r="M3" s="3">
        <f t="shared" ref="M3:M9" si="2">K3-L3</f>
        <v>0</v>
      </c>
    </row>
    <row r="4" spans="1:14" x14ac:dyDescent="0.25">
      <c r="A4" s="1" t="s">
        <v>127</v>
      </c>
      <c r="F4" s="3">
        <v>0</v>
      </c>
      <c r="J4" t="s">
        <v>128</v>
      </c>
      <c r="K4" s="3">
        <f t="shared" si="0"/>
        <v>0</v>
      </c>
      <c r="L4" s="3">
        <f t="shared" si="1"/>
        <v>0</v>
      </c>
      <c r="M4" s="3">
        <f t="shared" si="2"/>
        <v>0</v>
      </c>
    </row>
    <row r="5" spans="1:14" x14ac:dyDescent="0.25">
      <c r="A5" s="102">
        <v>45489</v>
      </c>
      <c r="B5" s="101"/>
      <c r="C5" s="101" t="s">
        <v>124</v>
      </c>
      <c r="D5" s="3">
        <v>73155.3</v>
      </c>
      <c r="F5" s="5">
        <f>F4+D5-E5</f>
        <v>73155.3</v>
      </c>
      <c r="J5" s="101" t="s">
        <v>129</v>
      </c>
      <c r="K5" s="3">
        <f t="shared" si="0"/>
        <v>0</v>
      </c>
      <c r="L5" s="3">
        <f t="shared" si="1"/>
        <v>0</v>
      </c>
      <c r="M5" s="3">
        <f t="shared" si="2"/>
        <v>0</v>
      </c>
    </row>
    <row r="6" spans="1:14" x14ac:dyDescent="0.25">
      <c r="A6" s="102"/>
      <c r="B6" s="101"/>
      <c r="C6" s="101" t="s">
        <v>124</v>
      </c>
      <c r="E6" s="3">
        <v>49872.12</v>
      </c>
      <c r="F6" s="5">
        <f t="shared" ref="F6:F69" si="3">F5+D6-E6</f>
        <v>23283.18</v>
      </c>
      <c r="J6" t="s">
        <v>130</v>
      </c>
      <c r="K6" s="3">
        <f t="shared" si="0"/>
        <v>0</v>
      </c>
      <c r="L6" s="3">
        <f t="shared" si="1"/>
        <v>0</v>
      </c>
      <c r="M6" s="3">
        <f t="shared" si="2"/>
        <v>0</v>
      </c>
    </row>
    <row r="7" spans="1:14" x14ac:dyDescent="0.25">
      <c r="A7" s="102"/>
      <c r="B7" s="101"/>
      <c r="C7" s="101" t="s">
        <v>124</v>
      </c>
      <c r="D7" s="3">
        <v>31309.32</v>
      </c>
      <c r="F7" s="5">
        <f t="shared" si="3"/>
        <v>54592.5</v>
      </c>
      <c r="J7" t="s">
        <v>131</v>
      </c>
      <c r="K7" s="3">
        <f t="shared" si="0"/>
        <v>0</v>
      </c>
      <c r="L7" s="3">
        <f t="shared" si="1"/>
        <v>0</v>
      </c>
      <c r="M7" s="3">
        <f t="shared" si="2"/>
        <v>0</v>
      </c>
    </row>
    <row r="8" spans="1:14" x14ac:dyDescent="0.25">
      <c r="A8" s="102"/>
      <c r="B8" s="101"/>
      <c r="C8" s="101" t="s">
        <v>124</v>
      </c>
      <c r="E8" s="3">
        <v>766.34</v>
      </c>
      <c r="F8" s="5">
        <f t="shared" si="3"/>
        <v>53826.16</v>
      </c>
      <c r="K8" s="3">
        <f t="shared" ref="K8:K9" si="4">SUMIF(B:B,J8,D:D)</f>
        <v>0</v>
      </c>
      <c r="L8" s="3">
        <f t="shared" ref="L8:L9" si="5">SUMIF(B:B,J8,E:E)</f>
        <v>0</v>
      </c>
      <c r="M8" s="3">
        <f t="shared" si="2"/>
        <v>0</v>
      </c>
    </row>
    <row r="9" spans="1:14" x14ac:dyDescent="0.25">
      <c r="A9" s="102"/>
      <c r="B9" s="101"/>
      <c r="C9" s="101" t="s">
        <v>124</v>
      </c>
      <c r="E9" s="3">
        <v>2011.81</v>
      </c>
      <c r="F9" s="5">
        <f t="shared" si="3"/>
        <v>51814.350000000006</v>
      </c>
      <c r="K9" s="3">
        <f t="shared" si="4"/>
        <v>0</v>
      </c>
      <c r="L9" s="3">
        <f t="shared" si="5"/>
        <v>0</v>
      </c>
      <c r="M9" s="3">
        <f t="shared" si="2"/>
        <v>0</v>
      </c>
      <c r="N9" s="5">
        <f>M3+M9</f>
        <v>0</v>
      </c>
    </row>
    <row r="10" spans="1:14" x14ac:dyDescent="0.25">
      <c r="A10" s="102"/>
      <c r="B10" s="101"/>
      <c r="C10" s="101" t="s">
        <v>124</v>
      </c>
      <c r="E10" s="3">
        <v>675.29</v>
      </c>
      <c r="F10" s="5">
        <f t="shared" si="3"/>
        <v>51139.060000000005</v>
      </c>
      <c r="K10" s="3">
        <f>SUM(K2:K9)</f>
        <v>1521434.12</v>
      </c>
      <c r="L10" s="3">
        <f>SUM(L2:L9)</f>
        <v>1520615.3900000004</v>
      </c>
    </row>
    <row r="11" spans="1:14" x14ac:dyDescent="0.25">
      <c r="A11" s="102"/>
      <c r="B11" s="101"/>
      <c r="C11" s="101" t="s">
        <v>124</v>
      </c>
      <c r="E11" s="3">
        <v>4994.75</v>
      </c>
      <c r="F11" s="5">
        <f t="shared" si="3"/>
        <v>46144.310000000005</v>
      </c>
      <c r="M11" s="3">
        <f>SUM(M2:M10)</f>
        <v>818.72999999974854</v>
      </c>
    </row>
    <row r="12" spans="1:14" x14ac:dyDescent="0.25">
      <c r="A12" s="102"/>
      <c r="B12" s="101"/>
      <c r="C12" s="101" t="s">
        <v>124</v>
      </c>
      <c r="E12" s="3">
        <v>3500</v>
      </c>
      <c r="F12" s="5">
        <f t="shared" si="3"/>
        <v>42644.310000000005</v>
      </c>
    </row>
    <row r="13" spans="1:14" x14ac:dyDescent="0.25">
      <c r="A13" s="102"/>
      <c r="B13" s="101"/>
      <c r="C13" s="101" t="s">
        <v>124</v>
      </c>
      <c r="E13" s="3">
        <v>6179.57</v>
      </c>
      <c r="F13" s="5">
        <f t="shared" si="3"/>
        <v>36464.740000000005</v>
      </c>
    </row>
    <row r="14" spans="1:14" x14ac:dyDescent="0.25">
      <c r="A14" s="102"/>
      <c r="B14" s="101"/>
      <c r="C14" s="101" t="s">
        <v>124</v>
      </c>
      <c r="E14" s="3">
        <v>3137.83</v>
      </c>
      <c r="F14" s="5">
        <f t="shared" si="3"/>
        <v>33326.910000000003</v>
      </c>
    </row>
    <row r="15" spans="1:14" x14ac:dyDescent="0.25">
      <c r="A15" s="102"/>
      <c r="B15" s="101"/>
      <c r="C15" s="101" t="s">
        <v>124</v>
      </c>
      <c r="E15" s="3">
        <v>29222.03</v>
      </c>
      <c r="F15" s="5">
        <f t="shared" si="3"/>
        <v>4104.8800000000047</v>
      </c>
    </row>
    <row r="16" spans="1:14" x14ac:dyDescent="0.25">
      <c r="A16" s="102">
        <v>45496</v>
      </c>
      <c r="B16" s="101"/>
      <c r="C16" s="101" t="s">
        <v>124</v>
      </c>
      <c r="E16" s="3">
        <v>3000</v>
      </c>
      <c r="F16" s="5">
        <f t="shared" si="3"/>
        <v>1104.8800000000047</v>
      </c>
    </row>
    <row r="17" spans="1:6" x14ac:dyDescent="0.25">
      <c r="A17" s="102"/>
      <c r="B17" s="101"/>
      <c r="C17" s="101" t="s">
        <v>124</v>
      </c>
      <c r="D17" s="3">
        <v>135533.34</v>
      </c>
      <c r="F17" s="5">
        <f t="shared" si="3"/>
        <v>136638.22</v>
      </c>
    </row>
    <row r="18" spans="1:6" x14ac:dyDescent="0.25">
      <c r="A18" s="102"/>
      <c r="B18" s="101"/>
      <c r="C18" s="101" t="s">
        <v>124</v>
      </c>
      <c r="E18" s="3">
        <v>2219.4</v>
      </c>
      <c r="F18" s="5">
        <f t="shared" si="3"/>
        <v>134418.82</v>
      </c>
    </row>
    <row r="19" spans="1:6" x14ac:dyDescent="0.25">
      <c r="A19" s="102"/>
      <c r="B19" s="101"/>
      <c r="C19" s="101" t="s">
        <v>124</v>
      </c>
      <c r="E19" s="3">
        <v>870.67</v>
      </c>
      <c r="F19" s="5">
        <f t="shared" si="3"/>
        <v>133548.15</v>
      </c>
    </row>
    <row r="20" spans="1:6" x14ac:dyDescent="0.25">
      <c r="B20" s="101"/>
      <c r="C20" s="101" t="s">
        <v>124</v>
      </c>
      <c r="E20" s="3">
        <v>390</v>
      </c>
      <c r="F20" s="5">
        <f t="shared" si="3"/>
        <v>133158.15</v>
      </c>
    </row>
    <row r="21" spans="1:6" x14ac:dyDescent="0.25">
      <c r="B21" s="101"/>
      <c r="C21" s="101" t="s">
        <v>124</v>
      </c>
      <c r="E21" s="3">
        <v>181.44</v>
      </c>
      <c r="F21" s="5">
        <f t="shared" si="3"/>
        <v>132976.71</v>
      </c>
    </row>
    <row r="22" spans="1:6" x14ac:dyDescent="0.25">
      <c r="B22" s="101"/>
      <c r="C22" s="101" t="s">
        <v>124</v>
      </c>
      <c r="E22" s="3">
        <v>551.25</v>
      </c>
      <c r="F22" s="5">
        <f t="shared" si="3"/>
        <v>132425.46</v>
      </c>
    </row>
    <row r="23" spans="1:6" x14ac:dyDescent="0.25">
      <c r="B23" s="101"/>
      <c r="C23" s="101" t="s">
        <v>124</v>
      </c>
      <c r="E23" s="3">
        <v>5000</v>
      </c>
      <c r="F23" s="5">
        <f t="shared" si="3"/>
        <v>127425.45999999999</v>
      </c>
    </row>
    <row r="24" spans="1:6" x14ac:dyDescent="0.25">
      <c r="B24" s="101"/>
      <c r="C24" s="101" t="s">
        <v>124</v>
      </c>
      <c r="E24" s="3">
        <v>398.13</v>
      </c>
      <c r="F24" s="5">
        <f t="shared" si="3"/>
        <v>127027.32999999999</v>
      </c>
    </row>
    <row r="25" spans="1:6" x14ac:dyDescent="0.25">
      <c r="B25" s="101"/>
      <c r="C25" s="101" t="s">
        <v>124</v>
      </c>
      <c r="E25" s="3">
        <v>69.75</v>
      </c>
      <c r="F25" s="5">
        <f t="shared" si="3"/>
        <v>126957.57999999999</v>
      </c>
    </row>
    <row r="26" spans="1:6" x14ac:dyDescent="0.25">
      <c r="B26" s="101"/>
      <c r="C26" s="101" t="s">
        <v>124</v>
      </c>
      <c r="E26" s="3">
        <v>789.75</v>
      </c>
      <c r="F26" s="5">
        <f t="shared" si="3"/>
        <v>126167.82999999999</v>
      </c>
    </row>
    <row r="27" spans="1:6" x14ac:dyDescent="0.25">
      <c r="B27" s="101"/>
      <c r="C27" s="101" t="s">
        <v>124</v>
      </c>
      <c r="E27" s="3">
        <v>312.75</v>
      </c>
      <c r="F27" s="5">
        <f t="shared" si="3"/>
        <v>125855.07999999999</v>
      </c>
    </row>
    <row r="28" spans="1:6" x14ac:dyDescent="0.25">
      <c r="B28" s="101"/>
      <c r="C28" s="101" t="s">
        <v>124</v>
      </c>
      <c r="E28" s="3">
        <v>16000</v>
      </c>
      <c r="F28" s="5">
        <f t="shared" si="3"/>
        <v>109855.07999999999</v>
      </c>
    </row>
    <row r="29" spans="1:6" x14ac:dyDescent="0.25">
      <c r="B29" s="101"/>
      <c r="C29" s="101" t="s">
        <v>124</v>
      </c>
      <c r="E29" s="3">
        <v>2644</v>
      </c>
      <c r="F29" s="5">
        <f t="shared" si="3"/>
        <v>107211.07999999999</v>
      </c>
    </row>
    <row r="30" spans="1:6" x14ac:dyDescent="0.25">
      <c r="B30" s="101"/>
      <c r="C30" s="101" t="s">
        <v>124</v>
      </c>
      <c r="E30" s="3">
        <v>1000</v>
      </c>
      <c r="F30" s="5">
        <f t="shared" si="3"/>
        <v>106211.07999999999</v>
      </c>
    </row>
    <row r="31" spans="1:6" x14ac:dyDescent="0.25">
      <c r="B31" s="101"/>
      <c r="C31" s="101" t="s">
        <v>124</v>
      </c>
      <c r="E31" s="3">
        <v>3262.77</v>
      </c>
      <c r="F31" s="5">
        <f t="shared" si="3"/>
        <v>102948.30999999998</v>
      </c>
    </row>
    <row r="32" spans="1:6" x14ac:dyDescent="0.25">
      <c r="B32" s="101"/>
      <c r="C32" s="101" t="s">
        <v>124</v>
      </c>
      <c r="E32" s="3">
        <v>32640.62</v>
      </c>
      <c r="F32" s="5">
        <f t="shared" si="3"/>
        <v>70307.689999999988</v>
      </c>
    </row>
    <row r="33" spans="2:6" x14ac:dyDescent="0.25">
      <c r="B33" s="101"/>
      <c r="C33" s="101" t="s">
        <v>124</v>
      </c>
      <c r="E33" s="3">
        <v>819.54</v>
      </c>
      <c r="F33" s="5">
        <f t="shared" si="3"/>
        <v>69488.149999999994</v>
      </c>
    </row>
    <row r="34" spans="2:6" x14ac:dyDescent="0.25">
      <c r="B34" s="101"/>
      <c r="C34" s="101" t="s">
        <v>124</v>
      </c>
      <c r="E34" s="3">
        <v>1000</v>
      </c>
      <c r="F34" s="5">
        <f t="shared" si="3"/>
        <v>68488.149999999994</v>
      </c>
    </row>
    <row r="35" spans="2:6" x14ac:dyDescent="0.25">
      <c r="B35" s="101"/>
      <c r="C35" s="101" t="s">
        <v>124</v>
      </c>
      <c r="E35" s="3">
        <v>689.64</v>
      </c>
      <c r="F35" s="5">
        <f t="shared" si="3"/>
        <v>67798.509999999995</v>
      </c>
    </row>
    <row r="36" spans="2:6" x14ac:dyDescent="0.25">
      <c r="B36" s="101"/>
      <c r="C36" s="101" t="s">
        <v>124</v>
      </c>
      <c r="E36" s="3">
        <v>1678.25</v>
      </c>
      <c r="F36" s="5">
        <f t="shared" si="3"/>
        <v>66120.259999999995</v>
      </c>
    </row>
    <row r="37" spans="2:6" x14ac:dyDescent="0.25">
      <c r="B37" s="101"/>
      <c r="C37" s="101" t="s">
        <v>124</v>
      </c>
      <c r="E37" s="3">
        <v>10332.299999999999</v>
      </c>
      <c r="F37" s="5">
        <f t="shared" si="3"/>
        <v>55787.959999999992</v>
      </c>
    </row>
    <row r="38" spans="2:6" x14ac:dyDescent="0.25">
      <c r="B38" s="101"/>
      <c r="C38" s="101" t="s">
        <v>124</v>
      </c>
      <c r="E38" s="3">
        <v>1291.53</v>
      </c>
      <c r="F38" s="5">
        <f t="shared" si="3"/>
        <v>54496.429999999993</v>
      </c>
    </row>
    <row r="39" spans="2:6" x14ac:dyDescent="0.25">
      <c r="B39" s="101"/>
      <c r="C39" s="101" t="s">
        <v>124</v>
      </c>
      <c r="E39" s="3">
        <v>2778.5</v>
      </c>
      <c r="F39" s="5">
        <f t="shared" si="3"/>
        <v>51717.929999999993</v>
      </c>
    </row>
    <row r="40" spans="2:6" x14ac:dyDescent="0.25">
      <c r="B40" s="101"/>
      <c r="C40" s="101" t="s">
        <v>124</v>
      </c>
      <c r="E40" s="3">
        <v>278</v>
      </c>
      <c r="F40" s="5">
        <f t="shared" si="3"/>
        <v>51439.929999999993</v>
      </c>
    </row>
    <row r="41" spans="2:6" x14ac:dyDescent="0.25">
      <c r="B41" s="101"/>
      <c r="C41" s="101" t="s">
        <v>124</v>
      </c>
      <c r="E41" s="3">
        <v>331.8</v>
      </c>
      <c r="F41" s="5">
        <f t="shared" si="3"/>
        <v>51108.12999999999</v>
      </c>
    </row>
    <row r="42" spans="2:6" x14ac:dyDescent="0.25">
      <c r="B42" s="101"/>
      <c r="C42" s="101" t="s">
        <v>124</v>
      </c>
      <c r="E42" s="3">
        <v>519.86</v>
      </c>
      <c r="F42" s="5">
        <f t="shared" si="3"/>
        <v>50588.26999999999</v>
      </c>
    </row>
    <row r="43" spans="2:6" x14ac:dyDescent="0.25">
      <c r="B43" s="101"/>
      <c r="C43" s="101" t="s">
        <v>124</v>
      </c>
      <c r="E43" s="3">
        <v>426.93</v>
      </c>
      <c r="F43" s="5">
        <f t="shared" si="3"/>
        <v>50161.339999999989</v>
      </c>
    </row>
    <row r="44" spans="2:6" x14ac:dyDescent="0.25">
      <c r="B44" s="101"/>
      <c r="C44" s="101" t="s">
        <v>124</v>
      </c>
      <c r="E44" s="3">
        <v>260.94</v>
      </c>
      <c r="F44" s="5">
        <f t="shared" si="3"/>
        <v>49900.399999999987</v>
      </c>
    </row>
    <row r="45" spans="2:6" x14ac:dyDescent="0.25">
      <c r="B45" s="101"/>
      <c r="C45" s="101" t="s">
        <v>124</v>
      </c>
      <c r="E45" s="3">
        <v>1517.08</v>
      </c>
      <c r="F45" s="5">
        <f t="shared" si="3"/>
        <v>48383.319999999985</v>
      </c>
    </row>
    <row r="46" spans="2:6" x14ac:dyDescent="0.25">
      <c r="B46" s="101"/>
      <c r="C46" s="101" t="s">
        <v>124</v>
      </c>
      <c r="E46" s="3">
        <v>30895.06</v>
      </c>
      <c r="F46" s="5">
        <f t="shared" si="3"/>
        <v>17488.259999999984</v>
      </c>
    </row>
    <row r="47" spans="2:6" x14ac:dyDescent="0.25">
      <c r="B47" s="101"/>
      <c r="C47" s="101" t="s">
        <v>124</v>
      </c>
      <c r="E47" s="3">
        <v>418.76</v>
      </c>
      <c r="F47" s="5">
        <f t="shared" si="3"/>
        <v>17069.499999999985</v>
      </c>
    </row>
    <row r="48" spans="2:6" x14ac:dyDescent="0.25">
      <c r="B48" s="101"/>
      <c r="C48" s="101" t="s">
        <v>124</v>
      </c>
      <c r="E48" s="3">
        <v>2934.98</v>
      </c>
      <c r="F48" s="5">
        <f t="shared" si="3"/>
        <v>14134.519999999986</v>
      </c>
    </row>
    <row r="49" spans="1:6" x14ac:dyDescent="0.25">
      <c r="B49" s="101"/>
      <c r="C49" s="101" t="s">
        <v>124</v>
      </c>
      <c r="D49" s="3">
        <v>1517.08</v>
      </c>
      <c r="F49" s="5">
        <f t="shared" si="3"/>
        <v>15651.599999999986</v>
      </c>
    </row>
    <row r="50" spans="1:6" x14ac:dyDescent="0.25">
      <c r="B50" s="101"/>
      <c r="C50" s="101" t="s">
        <v>124</v>
      </c>
      <c r="D50" s="3">
        <v>0</v>
      </c>
      <c r="E50" s="3">
        <v>3053.41</v>
      </c>
      <c r="F50" s="5">
        <f t="shared" si="3"/>
        <v>12598.189999999986</v>
      </c>
    </row>
    <row r="51" spans="1:6" x14ac:dyDescent="0.25">
      <c r="B51" s="101"/>
      <c r="C51" s="101" t="s">
        <v>124</v>
      </c>
      <c r="E51" s="3">
        <v>4000</v>
      </c>
      <c r="F51" s="5">
        <f t="shared" si="3"/>
        <v>8598.189999999986</v>
      </c>
    </row>
    <row r="52" spans="1:6" x14ac:dyDescent="0.25">
      <c r="C52" s="101" t="s">
        <v>124</v>
      </c>
      <c r="E52" s="3">
        <v>853.8</v>
      </c>
      <c r="F52" s="5">
        <f t="shared" si="3"/>
        <v>7744.3899999999858</v>
      </c>
    </row>
    <row r="53" spans="1:6" x14ac:dyDescent="0.25">
      <c r="C53" s="101" t="s">
        <v>124</v>
      </c>
      <c r="E53" s="3">
        <v>1814</v>
      </c>
      <c r="F53" s="5">
        <f t="shared" si="3"/>
        <v>5930.3899999999858</v>
      </c>
    </row>
    <row r="54" spans="1:6" x14ac:dyDescent="0.25">
      <c r="C54" s="101" t="s">
        <v>124</v>
      </c>
      <c r="E54" s="3">
        <v>436.45</v>
      </c>
      <c r="F54" s="5">
        <f t="shared" si="3"/>
        <v>5493.939999999986</v>
      </c>
    </row>
    <row r="55" spans="1:6" x14ac:dyDescent="0.25">
      <c r="A55" s="1">
        <v>45531</v>
      </c>
      <c r="C55" s="101" t="s">
        <v>124</v>
      </c>
      <c r="E55" s="3">
        <v>4000</v>
      </c>
      <c r="F55" s="5">
        <f t="shared" si="3"/>
        <v>1493.939999999986</v>
      </c>
    </row>
    <row r="56" spans="1:6" x14ac:dyDescent="0.25">
      <c r="C56" s="101" t="s">
        <v>124</v>
      </c>
      <c r="D56" s="3">
        <v>367223.1</v>
      </c>
      <c r="F56" s="5">
        <f t="shared" si="3"/>
        <v>368717.04</v>
      </c>
    </row>
    <row r="57" spans="1:6" x14ac:dyDescent="0.25">
      <c r="C57" s="101" t="s">
        <v>124</v>
      </c>
      <c r="E57" s="3">
        <v>367224.1</v>
      </c>
      <c r="F57" s="5">
        <f t="shared" si="3"/>
        <v>1492.9400000000023</v>
      </c>
    </row>
    <row r="58" spans="1:6" x14ac:dyDescent="0.25">
      <c r="C58" s="101" t="s">
        <v>124</v>
      </c>
      <c r="E58" s="3">
        <v>1406</v>
      </c>
      <c r="F58" s="5">
        <f t="shared" si="3"/>
        <v>86.940000000002328</v>
      </c>
    </row>
    <row r="59" spans="1:6" x14ac:dyDescent="0.25">
      <c r="C59" s="101" t="s">
        <v>124</v>
      </c>
      <c r="E59" s="3">
        <v>86.94</v>
      </c>
      <c r="F59" s="5">
        <f t="shared" si="3"/>
        <v>2.3305801732931286E-12</v>
      </c>
    </row>
    <row r="60" spans="1:6" x14ac:dyDescent="0.25">
      <c r="C60" s="101" t="s">
        <v>124</v>
      </c>
      <c r="D60" s="3">
        <v>253121.39</v>
      </c>
      <c r="F60" s="5">
        <f t="shared" si="3"/>
        <v>253121.39</v>
      </c>
    </row>
    <row r="61" spans="1:6" x14ac:dyDescent="0.25">
      <c r="C61" s="101" t="s">
        <v>124</v>
      </c>
      <c r="E61" s="3">
        <v>466.3</v>
      </c>
      <c r="F61" s="5">
        <f t="shared" si="3"/>
        <v>252655.09000000003</v>
      </c>
    </row>
    <row r="62" spans="1:6" x14ac:dyDescent="0.25">
      <c r="C62" s="101" t="s">
        <v>124</v>
      </c>
      <c r="E62" s="3">
        <v>1431.5</v>
      </c>
      <c r="F62" s="5">
        <f t="shared" si="3"/>
        <v>251223.59000000003</v>
      </c>
    </row>
    <row r="63" spans="1:6" x14ac:dyDescent="0.25">
      <c r="C63" s="101" t="s">
        <v>124</v>
      </c>
      <c r="E63" s="3">
        <v>10825.7</v>
      </c>
      <c r="F63" s="5">
        <f t="shared" si="3"/>
        <v>240397.89</v>
      </c>
    </row>
    <row r="64" spans="1:6" x14ac:dyDescent="0.25">
      <c r="C64" s="101" t="s">
        <v>124</v>
      </c>
      <c r="E64" s="3">
        <v>31.9</v>
      </c>
      <c r="F64" s="5">
        <f t="shared" si="3"/>
        <v>240365.99000000002</v>
      </c>
    </row>
    <row r="65" spans="3:6" x14ac:dyDescent="0.25">
      <c r="C65" s="101" t="s">
        <v>124</v>
      </c>
      <c r="E65" s="3">
        <v>623.9</v>
      </c>
      <c r="F65" s="5">
        <f t="shared" si="3"/>
        <v>239742.09000000003</v>
      </c>
    </row>
    <row r="66" spans="3:6" x14ac:dyDescent="0.25">
      <c r="C66" s="101" t="s">
        <v>124</v>
      </c>
      <c r="E66" s="3">
        <v>780</v>
      </c>
      <c r="F66" s="5">
        <f t="shared" si="3"/>
        <v>238962.09000000003</v>
      </c>
    </row>
    <row r="67" spans="3:6" x14ac:dyDescent="0.25">
      <c r="C67" s="101" t="s">
        <v>124</v>
      </c>
      <c r="E67" s="3">
        <v>489.3</v>
      </c>
      <c r="F67" s="5">
        <f t="shared" si="3"/>
        <v>238472.79000000004</v>
      </c>
    </row>
    <row r="68" spans="3:6" x14ac:dyDescent="0.25">
      <c r="C68" s="101" t="s">
        <v>124</v>
      </c>
      <c r="E68" s="3">
        <v>198</v>
      </c>
      <c r="F68" s="5">
        <f t="shared" si="3"/>
        <v>238274.79000000004</v>
      </c>
    </row>
    <row r="69" spans="3:6" x14ac:dyDescent="0.25">
      <c r="C69" s="101" t="s">
        <v>124</v>
      </c>
      <c r="E69" s="3">
        <v>6508.5</v>
      </c>
      <c r="F69" s="5">
        <f t="shared" si="3"/>
        <v>231766.29000000004</v>
      </c>
    </row>
    <row r="70" spans="3:6" x14ac:dyDescent="0.25">
      <c r="C70" s="101" t="s">
        <v>124</v>
      </c>
      <c r="E70" s="3">
        <v>2300.8000000000002</v>
      </c>
      <c r="F70" s="5">
        <f t="shared" ref="F70:F134" si="6">F69+D70-E70</f>
        <v>229465.49000000005</v>
      </c>
    </row>
    <row r="71" spans="3:6" x14ac:dyDescent="0.25">
      <c r="C71" s="101" t="s">
        <v>124</v>
      </c>
      <c r="E71" s="3">
        <v>492.5</v>
      </c>
      <c r="F71" s="5">
        <f t="shared" si="6"/>
        <v>228972.99000000005</v>
      </c>
    </row>
    <row r="72" spans="3:6" x14ac:dyDescent="0.25">
      <c r="C72" s="101" t="s">
        <v>124</v>
      </c>
      <c r="E72" s="3">
        <v>635.70000000000005</v>
      </c>
      <c r="F72" s="5">
        <f t="shared" si="6"/>
        <v>228337.29000000004</v>
      </c>
    </row>
    <row r="73" spans="3:6" x14ac:dyDescent="0.25">
      <c r="C73" s="101" t="s">
        <v>124</v>
      </c>
      <c r="E73" s="3">
        <v>1187.9000000000001</v>
      </c>
      <c r="F73" s="5">
        <f t="shared" si="6"/>
        <v>227149.39000000004</v>
      </c>
    </row>
    <row r="74" spans="3:6" x14ac:dyDescent="0.25">
      <c r="C74" s="101" t="s">
        <v>124</v>
      </c>
      <c r="E74" s="3">
        <v>784.2</v>
      </c>
      <c r="F74" s="5">
        <f t="shared" si="6"/>
        <v>226365.19000000003</v>
      </c>
    </row>
    <row r="75" spans="3:6" x14ac:dyDescent="0.25">
      <c r="C75" s="101" t="s">
        <v>124</v>
      </c>
      <c r="E75" s="3">
        <v>41000</v>
      </c>
      <c r="F75" s="5">
        <f t="shared" si="6"/>
        <v>185365.19000000003</v>
      </c>
    </row>
    <row r="76" spans="3:6" x14ac:dyDescent="0.25">
      <c r="C76" s="101" t="s">
        <v>124</v>
      </c>
      <c r="E76" s="3">
        <v>53959.3</v>
      </c>
      <c r="F76" s="5">
        <f t="shared" si="6"/>
        <v>131405.89000000001</v>
      </c>
    </row>
    <row r="77" spans="3:6" x14ac:dyDescent="0.25">
      <c r="C77" s="101" t="s">
        <v>124</v>
      </c>
      <c r="E77" s="3">
        <v>1519.8</v>
      </c>
      <c r="F77" s="5">
        <f t="shared" si="6"/>
        <v>129886.09000000001</v>
      </c>
    </row>
    <row r="78" spans="3:6" x14ac:dyDescent="0.25">
      <c r="C78" s="101" t="s">
        <v>124</v>
      </c>
      <c r="E78" s="3">
        <v>2609.5</v>
      </c>
      <c r="F78" s="5">
        <f t="shared" si="6"/>
        <v>127276.59000000001</v>
      </c>
    </row>
    <row r="79" spans="3:6" x14ac:dyDescent="0.25">
      <c r="C79" s="101" t="s">
        <v>124</v>
      </c>
      <c r="E79" s="3">
        <v>1500</v>
      </c>
      <c r="F79" s="5">
        <f t="shared" si="6"/>
        <v>125776.59000000001</v>
      </c>
    </row>
    <row r="80" spans="3:6" x14ac:dyDescent="0.25">
      <c r="C80" s="101" t="s">
        <v>124</v>
      </c>
      <c r="E80" s="3">
        <v>40000</v>
      </c>
      <c r="F80" s="5">
        <f t="shared" si="6"/>
        <v>85776.590000000011</v>
      </c>
    </row>
    <row r="81" spans="1:6" x14ac:dyDescent="0.25">
      <c r="C81" s="101" t="s">
        <v>124</v>
      </c>
      <c r="E81" s="3">
        <v>10000</v>
      </c>
      <c r="F81" s="5">
        <f t="shared" si="6"/>
        <v>75776.590000000011</v>
      </c>
    </row>
    <row r="82" spans="1:6" x14ac:dyDescent="0.25">
      <c r="C82" s="101" t="s">
        <v>124</v>
      </c>
      <c r="E82" s="3">
        <v>10000</v>
      </c>
      <c r="F82" s="5">
        <f t="shared" si="6"/>
        <v>65776.590000000011</v>
      </c>
    </row>
    <row r="83" spans="1:6" x14ac:dyDescent="0.25">
      <c r="C83" s="101" t="s">
        <v>124</v>
      </c>
      <c r="E83" s="3">
        <v>30000</v>
      </c>
      <c r="F83" s="5">
        <f t="shared" si="6"/>
        <v>35776.590000000011</v>
      </c>
    </row>
    <row r="84" spans="1:6" x14ac:dyDescent="0.25">
      <c r="C84" s="101" t="s">
        <v>124</v>
      </c>
      <c r="E84" s="3">
        <v>1000</v>
      </c>
      <c r="F84" s="5">
        <f t="shared" si="6"/>
        <v>34776.590000000011</v>
      </c>
    </row>
    <row r="85" spans="1:6" x14ac:dyDescent="0.25">
      <c r="C85" s="101" t="s">
        <v>124</v>
      </c>
      <c r="E85" s="3">
        <v>2609.5</v>
      </c>
      <c r="F85" s="5">
        <f t="shared" si="6"/>
        <v>32167.090000000011</v>
      </c>
    </row>
    <row r="86" spans="1:6" x14ac:dyDescent="0.25">
      <c r="C86" s="101" t="s">
        <v>124</v>
      </c>
      <c r="D86" s="3">
        <v>2609.5</v>
      </c>
      <c r="F86" s="5">
        <f t="shared" si="6"/>
        <v>34776.590000000011</v>
      </c>
    </row>
    <row r="87" spans="1:6" x14ac:dyDescent="0.25">
      <c r="C87" s="101" t="s">
        <v>124</v>
      </c>
      <c r="D87" s="3">
        <v>20000</v>
      </c>
      <c r="F87" s="5">
        <f t="shared" si="6"/>
        <v>54776.590000000011</v>
      </c>
    </row>
    <row r="88" spans="1:6" x14ac:dyDescent="0.25">
      <c r="C88" s="101" t="s">
        <v>124</v>
      </c>
      <c r="E88" s="3">
        <v>15810</v>
      </c>
      <c r="F88" s="5">
        <f t="shared" si="6"/>
        <v>38966.590000000011</v>
      </c>
    </row>
    <row r="89" spans="1:6" x14ac:dyDescent="0.25">
      <c r="C89" s="101" t="s">
        <v>124</v>
      </c>
      <c r="E89" s="3">
        <v>4029</v>
      </c>
      <c r="F89" s="5">
        <f t="shared" si="6"/>
        <v>34937.590000000011</v>
      </c>
    </row>
    <row r="90" spans="1:6" x14ac:dyDescent="0.25">
      <c r="C90" s="101" t="s">
        <v>124</v>
      </c>
      <c r="E90" s="3">
        <v>10000</v>
      </c>
      <c r="F90" s="5">
        <f t="shared" si="6"/>
        <v>24937.590000000011</v>
      </c>
    </row>
    <row r="91" spans="1:6" x14ac:dyDescent="0.25">
      <c r="C91" s="101" t="s">
        <v>124</v>
      </c>
      <c r="E91" s="3">
        <v>10000</v>
      </c>
      <c r="F91" s="5">
        <f t="shared" si="6"/>
        <v>14937.590000000011</v>
      </c>
    </row>
    <row r="92" spans="1:6" x14ac:dyDescent="0.25">
      <c r="C92" s="101" t="s">
        <v>124</v>
      </c>
      <c r="E92" s="3">
        <v>14937.59</v>
      </c>
      <c r="F92" s="5">
        <f t="shared" si="6"/>
        <v>0</v>
      </c>
    </row>
    <row r="93" spans="1:6" x14ac:dyDescent="0.25">
      <c r="A93" s="1">
        <v>45562</v>
      </c>
      <c r="C93" s="101" t="s">
        <v>124</v>
      </c>
      <c r="D93" s="3">
        <v>56302.879999999997</v>
      </c>
      <c r="F93" s="5">
        <f t="shared" si="6"/>
        <v>56302.879999999997</v>
      </c>
    </row>
    <row r="94" spans="1:6" x14ac:dyDescent="0.25">
      <c r="C94" s="101" t="s">
        <v>124</v>
      </c>
      <c r="E94" s="3">
        <v>489</v>
      </c>
      <c r="F94" s="5">
        <f t="shared" si="6"/>
        <v>55813.88</v>
      </c>
    </row>
    <row r="95" spans="1:6" x14ac:dyDescent="0.25">
      <c r="C95" s="101" t="s">
        <v>124</v>
      </c>
      <c r="E95" s="3">
        <v>41.7</v>
      </c>
      <c r="F95" s="5">
        <f t="shared" si="6"/>
        <v>55772.18</v>
      </c>
    </row>
    <row r="96" spans="1:6" x14ac:dyDescent="0.25">
      <c r="C96" s="101" t="s">
        <v>124</v>
      </c>
      <c r="E96" s="3">
        <v>200</v>
      </c>
      <c r="F96" s="5">
        <f t="shared" si="6"/>
        <v>55572.18</v>
      </c>
    </row>
    <row r="97" spans="3:6" x14ac:dyDescent="0.25">
      <c r="C97" s="101" t="s">
        <v>124</v>
      </c>
      <c r="E97" s="3">
        <v>10763.7</v>
      </c>
      <c r="F97" s="5">
        <f t="shared" si="6"/>
        <v>44808.479999999996</v>
      </c>
    </row>
    <row r="98" spans="3:6" x14ac:dyDescent="0.25">
      <c r="C98" s="101" t="s">
        <v>124</v>
      </c>
      <c r="E98" s="3">
        <v>81.599999999999994</v>
      </c>
      <c r="F98" s="5">
        <f t="shared" si="6"/>
        <v>44726.879999999997</v>
      </c>
    </row>
    <row r="99" spans="3:6" x14ac:dyDescent="0.25">
      <c r="C99" s="101" t="s">
        <v>124</v>
      </c>
      <c r="E99" s="3">
        <v>2145</v>
      </c>
      <c r="F99" s="5">
        <f t="shared" si="6"/>
        <v>42581.88</v>
      </c>
    </row>
    <row r="100" spans="3:6" x14ac:dyDescent="0.25">
      <c r="C100" s="101" t="s">
        <v>124</v>
      </c>
      <c r="E100" s="3">
        <v>132.4</v>
      </c>
      <c r="F100" s="5">
        <f t="shared" si="6"/>
        <v>42449.479999999996</v>
      </c>
    </row>
    <row r="101" spans="3:6" x14ac:dyDescent="0.25">
      <c r="C101" s="101" t="s">
        <v>124</v>
      </c>
      <c r="E101" s="3">
        <v>198</v>
      </c>
      <c r="F101" s="5">
        <f t="shared" si="6"/>
        <v>42251.479999999996</v>
      </c>
    </row>
    <row r="102" spans="3:6" x14ac:dyDescent="0.25">
      <c r="C102" s="101" t="s">
        <v>124</v>
      </c>
      <c r="E102" s="3">
        <v>4722.6000000000004</v>
      </c>
      <c r="F102" s="5">
        <f t="shared" si="6"/>
        <v>37528.879999999997</v>
      </c>
    </row>
    <row r="103" spans="3:6" x14ac:dyDescent="0.25">
      <c r="C103" s="101" t="s">
        <v>124</v>
      </c>
      <c r="E103" s="3">
        <v>3730</v>
      </c>
      <c r="F103" s="5">
        <f t="shared" si="6"/>
        <v>33798.879999999997</v>
      </c>
    </row>
    <row r="104" spans="3:6" x14ac:dyDescent="0.25">
      <c r="C104" s="101" t="s">
        <v>124</v>
      </c>
      <c r="E104" s="3">
        <v>33798.879999999997</v>
      </c>
      <c r="F104" s="5">
        <f t="shared" si="6"/>
        <v>0</v>
      </c>
    </row>
    <row r="105" spans="3:6" x14ac:dyDescent="0.25">
      <c r="C105" s="101" t="s">
        <v>124</v>
      </c>
      <c r="D105" s="3">
        <v>57745.97</v>
      </c>
      <c r="F105" s="5">
        <f t="shared" si="6"/>
        <v>57745.97</v>
      </c>
    </row>
    <row r="106" spans="3:6" x14ac:dyDescent="0.25">
      <c r="C106" s="101" t="s">
        <v>124</v>
      </c>
      <c r="D106" s="3">
        <v>91.5</v>
      </c>
      <c r="F106" s="5">
        <f t="shared" si="6"/>
        <v>57837.47</v>
      </c>
    </row>
    <row r="107" spans="3:6" x14ac:dyDescent="0.25">
      <c r="C107" s="101" t="s">
        <v>124</v>
      </c>
      <c r="E107" s="3">
        <v>32336.01</v>
      </c>
      <c r="F107" s="5">
        <f t="shared" si="6"/>
        <v>25501.460000000003</v>
      </c>
    </row>
    <row r="108" spans="3:6" x14ac:dyDescent="0.25">
      <c r="C108" s="101" t="s">
        <v>124</v>
      </c>
      <c r="E108" s="3">
        <v>544.5</v>
      </c>
      <c r="F108" s="5">
        <f t="shared" si="6"/>
        <v>24956.960000000003</v>
      </c>
    </row>
    <row r="109" spans="3:6" x14ac:dyDescent="0.25">
      <c r="C109" s="101" t="s">
        <v>124</v>
      </c>
      <c r="E109" s="3">
        <v>4720.6000000000004</v>
      </c>
      <c r="F109" s="5">
        <f t="shared" si="6"/>
        <v>20236.36</v>
      </c>
    </row>
    <row r="110" spans="3:6" x14ac:dyDescent="0.25">
      <c r="C110" s="101" t="s">
        <v>124</v>
      </c>
      <c r="E110" s="3">
        <v>243.6</v>
      </c>
      <c r="F110" s="5">
        <f t="shared" si="6"/>
        <v>19992.760000000002</v>
      </c>
    </row>
    <row r="111" spans="3:6" x14ac:dyDescent="0.25">
      <c r="C111" s="101" t="s">
        <v>124</v>
      </c>
      <c r="E111" s="3">
        <v>1957.9</v>
      </c>
      <c r="F111" s="5">
        <f t="shared" si="6"/>
        <v>18034.86</v>
      </c>
    </row>
    <row r="112" spans="3:6" x14ac:dyDescent="0.25">
      <c r="C112" s="101" t="s">
        <v>124</v>
      </c>
      <c r="E112" s="3">
        <v>624</v>
      </c>
      <c r="F112" s="5">
        <f t="shared" si="6"/>
        <v>17410.86</v>
      </c>
    </row>
    <row r="113" spans="1:6" x14ac:dyDescent="0.25">
      <c r="C113" s="101" t="s">
        <v>124</v>
      </c>
      <c r="E113" s="3">
        <v>1000</v>
      </c>
      <c r="F113" s="5">
        <f t="shared" si="6"/>
        <v>16410.86</v>
      </c>
    </row>
    <row r="114" spans="1:6" x14ac:dyDescent="0.25">
      <c r="C114" s="101" t="s">
        <v>124</v>
      </c>
      <c r="E114" s="3">
        <v>10000</v>
      </c>
      <c r="F114" s="5">
        <f t="shared" si="6"/>
        <v>6410.8600000000006</v>
      </c>
    </row>
    <row r="115" spans="1:6" x14ac:dyDescent="0.25">
      <c r="C115" s="101" t="s">
        <v>124</v>
      </c>
      <c r="E115" s="3">
        <v>6300</v>
      </c>
      <c r="F115" s="5">
        <f t="shared" si="6"/>
        <v>110.86000000000058</v>
      </c>
    </row>
    <row r="116" spans="1:6" x14ac:dyDescent="0.25">
      <c r="A116" s="1">
        <v>45596</v>
      </c>
      <c r="C116" s="101" t="s">
        <v>124</v>
      </c>
      <c r="D116" s="3">
        <v>60455.76</v>
      </c>
      <c r="F116" s="5">
        <f t="shared" si="6"/>
        <v>60566.62</v>
      </c>
    </row>
    <row r="117" spans="1:6" x14ac:dyDescent="0.25">
      <c r="C117" s="101" t="s">
        <v>124</v>
      </c>
      <c r="E117" s="3">
        <v>110.86</v>
      </c>
      <c r="F117" s="5">
        <f t="shared" si="6"/>
        <v>60455.76</v>
      </c>
    </row>
    <row r="118" spans="1:6" x14ac:dyDescent="0.25">
      <c r="C118" s="101" t="s">
        <v>124</v>
      </c>
      <c r="E118" s="3">
        <v>479.3</v>
      </c>
      <c r="F118" s="5">
        <f t="shared" si="6"/>
        <v>59976.46</v>
      </c>
    </row>
    <row r="119" spans="1:6" x14ac:dyDescent="0.25">
      <c r="C119" s="101" t="s">
        <v>124</v>
      </c>
      <c r="E119" s="3">
        <v>198</v>
      </c>
      <c r="F119" s="5">
        <f t="shared" si="6"/>
        <v>59778.46</v>
      </c>
    </row>
    <row r="120" spans="1:6" x14ac:dyDescent="0.25">
      <c r="C120" s="101" t="s">
        <v>124</v>
      </c>
      <c r="E120" s="3">
        <v>1166.3</v>
      </c>
      <c r="F120" s="5">
        <f t="shared" si="6"/>
        <v>58612.159999999996</v>
      </c>
    </row>
    <row r="121" spans="1:6" x14ac:dyDescent="0.25">
      <c r="C121" s="101" t="s">
        <v>124</v>
      </c>
      <c r="E121" s="3">
        <v>138.69999999999999</v>
      </c>
      <c r="F121" s="5">
        <f t="shared" si="6"/>
        <v>58473.46</v>
      </c>
    </row>
    <row r="122" spans="1:6" x14ac:dyDescent="0.25">
      <c r="C122" s="101" t="s">
        <v>124</v>
      </c>
      <c r="E122" s="3">
        <v>98.6</v>
      </c>
      <c r="F122" s="5">
        <f t="shared" si="6"/>
        <v>58374.86</v>
      </c>
    </row>
    <row r="123" spans="1:6" x14ac:dyDescent="0.25">
      <c r="C123" s="101" t="s">
        <v>124</v>
      </c>
      <c r="E123" s="3">
        <v>558.5</v>
      </c>
      <c r="F123" s="5">
        <f t="shared" si="6"/>
        <v>57816.36</v>
      </c>
    </row>
    <row r="124" spans="1:6" x14ac:dyDescent="0.25">
      <c r="C124" s="101" t="s">
        <v>124</v>
      </c>
      <c r="E124" s="3">
        <v>200</v>
      </c>
      <c r="F124" s="5">
        <f t="shared" si="6"/>
        <v>57616.36</v>
      </c>
    </row>
    <row r="125" spans="1:6" x14ac:dyDescent="0.25">
      <c r="C125" s="101" t="s">
        <v>124</v>
      </c>
      <c r="E125" s="3">
        <v>34</v>
      </c>
      <c r="F125" s="5">
        <f t="shared" si="6"/>
        <v>57582.36</v>
      </c>
    </row>
    <row r="126" spans="1:6" x14ac:dyDescent="0.25">
      <c r="C126" s="101" t="s">
        <v>124</v>
      </c>
      <c r="E126" s="3">
        <v>81.599999999999994</v>
      </c>
      <c r="F126" s="5">
        <f t="shared" si="6"/>
        <v>57500.76</v>
      </c>
    </row>
    <row r="127" spans="1:6" x14ac:dyDescent="0.25">
      <c r="C127" s="101" t="s">
        <v>124</v>
      </c>
      <c r="E127" s="3">
        <v>2371.1999999999998</v>
      </c>
      <c r="F127" s="5">
        <f t="shared" si="6"/>
        <v>55129.560000000005</v>
      </c>
    </row>
    <row r="128" spans="1:6" x14ac:dyDescent="0.25">
      <c r="C128" s="101" t="s">
        <v>124</v>
      </c>
      <c r="D128" s="3">
        <v>479.3</v>
      </c>
      <c r="F128" s="5">
        <f t="shared" si="6"/>
        <v>55608.860000000008</v>
      </c>
    </row>
    <row r="129" spans="3:6" x14ac:dyDescent="0.25">
      <c r="C129" s="101" t="s">
        <v>124</v>
      </c>
      <c r="E129" s="3">
        <v>479.3</v>
      </c>
      <c r="F129" s="5">
        <f t="shared" si="6"/>
        <v>55129.560000000005</v>
      </c>
    </row>
    <row r="130" spans="3:6" x14ac:dyDescent="0.25">
      <c r="C130" s="101" t="s">
        <v>124</v>
      </c>
      <c r="E130" s="3">
        <v>1000</v>
      </c>
      <c r="F130" s="5">
        <f t="shared" si="6"/>
        <v>54129.560000000005</v>
      </c>
    </row>
    <row r="131" spans="3:6" x14ac:dyDescent="0.25">
      <c r="C131" s="101" t="s">
        <v>124</v>
      </c>
      <c r="E131" s="3">
        <v>21168.7</v>
      </c>
      <c r="F131" s="5">
        <f t="shared" si="6"/>
        <v>32960.86</v>
      </c>
    </row>
    <row r="132" spans="3:6" x14ac:dyDescent="0.25">
      <c r="C132" s="101" t="s">
        <v>124</v>
      </c>
      <c r="E132" s="3">
        <v>1142</v>
      </c>
      <c r="F132" s="5">
        <f t="shared" si="6"/>
        <v>31818.86</v>
      </c>
    </row>
    <row r="133" spans="3:6" x14ac:dyDescent="0.25">
      <c r="C133" s="101" t="s">
        <v>124</v>
      </c>
      <c r="E133" s="3">
        <v>2105</v>
      </c>
      <c r="F133" s="5">
        <f t="shared" si="6"/>
        <v>29713.86</v>
      </c>
    </row>
    <row r="134" spans="3:6" x14ac:dyDescent="0.25">
      <c r="C134" s="101" t="s">
        <v>124</v>
      </c>
      <c r="E134" s="3">
        <v>19790.509999999998</v>
      </c>
      <c r="F134" s="5">
        <f t="shared" si="6"/>
        <v>9923.3500000000022</v>
      </c>
    </row>
    <row r="135" spans="3:6" x14ac:dyDescent="0.25">
      <c r="C135" s="101" t="s">
        <v>124</v>
      </c>
      <c r="E135" s="3">
        <v>9923.35</v>
      </c>
      <c r="F135" s="5">
        <f t="shared" ref="F135:F198" si="7">F134+D135-E135</f>
        <v>0</v>
      </c>
    </row>
    <row r="136" spans="3:6" x14ac:dyDescent="0.25">
      <c r="C136" s="101" t="s">
        <v>124</v>
      </c>
      <c r="D136" s="3">
        <v>255852.31</v>
      </c>
      <c r="F136" s="5">
        <f t="shared" si="7"/>
        <v>255852.31</v>
      </c>
    </row>
    <row r="137" spans="3:6" x14ac:dyDescent="0.25">
      <c r="C137" s="101" t="s">
        <v>124</v>
      </c>
      <c r="E137" s="3">
        <v>2583.6999999999998</v>
      </c>
      <c r="F137" s="5">
        <f t="shared" si="7"/>
        <v>253268.61</v>
      </c>
    </row>
    <row r="138" spans="3:6" x14ac:dyDescent="0.25">
      <c r="C138" s="101" t="s">
        <v>124</v>
      </c>
      <c r="E138" s="3">
        <v>65620.600000000006</v>
      </c>
      <c r="F138" s="5">
        <f t="shared" si="7"/>
        <v>187648.00999999998</v>
      </c>
    </row>
    <row r="139" spans="3:6" x14ac:dyDescent="0.25">
      <c r="C139" s="101" t="s">
        <v>124</v>
      </c>
      <c r="E139" s="3">
        <v>284.5</v>
      </c>
      <c r="F139" s="5">
        <f t="shared" si="7"/>
        <v>187363.50999999998</v>
      </c>
    </row>
    <row r="140" spans="3:6" x14ac:dyDescent="0.25">
      <c r="C140" s="101" t="s">
        <v>124</v>
      </c>
      <c r="E140" s="3">
        <v>3930.1</v>
      </c>
      <c r="F140" s="5">
        <f t="shared" si="7"/>
        <v>183433.40999999997</v>
      </c>
    </row>
    <row r="141" spans="3:6" x14ac:dyDescent="0.25">
      <c r="C141" s="101" t="s">
        <v>124</v>
      </c>
      <c r="E141" s="3">
        <v>67.599999999999994</v>
      </c>
      <c r="F141" s="5">
        <f t="shared" si="7"/>
        <v>183365.80999999997</v>
      </c>
    </row>
    <row r="142" spans="3:6" x14ac:dyDescent="0.25">
      <c r="C142" s="101" t="s">
        <v>124</v>
      </c>
      <c r="E142" s="3">
        <v>1880.5</v>
      </c>
      <c r="F142" s="5">
        <f t="shared" si="7"/>
        <v>181485.30999999997</v>
      </c>
    </row>
    <row r="143" spans="3:6" x14ac:dyDescent="0.25">
      <c r="C143" s="101" t="s">
        <v>124</v>
      </c>
      <c r="E143" s="3">
        <v>461.6</v>
      </c>
      <c r="F143" s="5">
        <f t="shared" si="7"/>
        <v>181023.70999999996</v>
      </c>
    </row>
    <row r="144" spans="3:6" x14ac:dyDescent="0.25">
      <c r="C144" s="101" t="s">
        <v>124</v>
      </c>
      <c r="E144" s="3">
        <v>819</v>
      </c>
      <c r="F144" s="5">
        <f t="shared" si="7"/>
        <v>180204.70999999996</v>
      </c>
    </row>
    <row r="145" spans="3:6" x14ac:dyDescent="0.25">
      <c r="C145" s="101" t="s">
        <v>124</v>
      </c>
      <c r="E145" s="3">
        <v>674.9</v>
      </c>
      <c r="F145" s="5">
        <f t="shared" si="7"/>
        <v>179529.80999999997</v>
      </c>
    </row>
    <row r="146" spans="3:6" x14ac:dyDescent="0.25">
      <c r="C146" s="101" t="s">
        <v>124</v>
      </c>
      <c r="E146" s="3">
        <v>1868.5</v>
      </c>
      <c r="F146" s="5">
        <f t="shared" si="7"/>
        <v>177661.30999999997</v>
      </c>
    </row>
    <row r="147" spans="3:6" x14ac:dyDescent="0.25">
      <c r="C147" s="101" t="s">
        <v>124</v>
      </c>
      <c r="E147" s="3">
        <v>1775.4</v>
      </c>
      <c r="F147" s="5">
        <f t="shared" si="7"/>
        <v>175885.90999999997</v>
      </c>
    </row>
    <row r="148" spans="3:6" x14ac:dyDescent="0.25">
      <c r="C148" s="101" t="s">
        <v>124</v>
      </c>
      <c r="E148" s="3">
        <v>31.9</v>
      </c>
      <c r="F148" s="5">
        <f t="shared" si="7"/>
        <v>175854.00999999998</v>
      </c>
    </row>
    <row r="149" spans="3:6" x14ac:dyDescent="0.25">
      <c r="C149" s="101" t="s">
        <v>124</v>
      </c>
      <c r="E149" s="3">
        <v>511.5</v>
      </c>
      <c r="F149" s="5">
        <f t="shared" si="7"/>
        <v>175342.50999999998</v>
      </c>
    </row>
    <row r="150" spans="3:6" x14ac:dyDescent="0.25">
      <c r="C150" s="101" t="s">
        <v>124</v>
      </c>
      <c r="E150" s="3">
        <v>2000</v>
      </c>
      <c r="F150" s="5">
        <f t="shared" si="7"/>
        <v>173342.50999999998</v>
      </c>
    </row>
    <row r="151" spans="3:6" x14ac:dyDescent="0.25">
      <c r="C151" s="101" t="s">
        <v>124</v>
      </c>
      <c r="E151" s="3">
        <v>2000</v>
      </c>
      <c r="F151" s="5">
        <f t="shared" si="7"/>
        <v>171342.50999999998</v>
      </c>
    </row>
    <row r="152" spans="3:6" x14ac:dyDescent="0.25">
      <c r="C152" s="101" t="s">
        <v>124</v>
      </c>
      <c r="E152" s="3">
        <v>32886.65</v>
      </c>
      <c r="F152" s="5">
        <f t="shared" si="7"/>
        <v>138455.85999999999</v>
      </c>
    </row>
    <row r="153" spans="3:6" x14ac:dyDescent="0.25">
      <c r="C153" s="101" t="s">
        <v>124</v>
      </c>
      <c r="E153" s="3">
        <v>17000</v>
      </c>
      <c r="F153" s="5">
        <f t="shared" si="7"/>
        <v>121455.85999999999</v>
      </c>
    </row>
    <row r="154" spans="3:6" x14ac:dyDescent="0.25">
      <c r="C154" s="101" t="s">
        <v>124</v>
      </c>
      <c r="E154" s="3">
        <v>6000</v>
      </c>
      <c r="F154" s="5">
        <f t="shared" si="7"/>
        <v>115455.85999999999</v>
      </c>
    </row>
    <row r="155" spans="3:6" x14ac:dyDescent="0.25">
      <c r="C155" s="101" t="s">
        <v>124</v>
      </c>
      <c r="E155" s="3">
        <v>10000</v>
      </c>
      <c r="F155" s="5">
        <f t="shared" si="7"/>
        <v>105455.85999999999</v>
      </c>
    </row>
    <row r="156" spans="3:6" x14ac:dyDescent="0.25">
      <c r="C156" s="101" t="s">
        <v>124</v>
      </c>
      <c r="E156" s="3">
        <v>10000</v>
      </c>
      <c r="F156" s="5">
        <f t="shared" si="7"/>
        <v>95455.859999999986</v>
      </c>
    </row>
    <row r="157" spans="3:6" x14ac:dyDescent="0.25">
      <c r="C157" s="101" t="s">
        <v>124</v>
      </c>
      <c r="E157" s="3">
        <v>20000</v>
      </c>
      <c r="F157" s="5">
        <f t="shared" si="7"/>
        <v>75455.859999999986</v>
      </c>
    </row>
    <row r="158" spans="3:6" x14ac:dyDescent="0.25">
      <c r="C158" s="101" t="s">
        <v>124</v>
      </c>
      <c r="E158" s="3">
        <v>1000</v>
      </c>
      <c r="F158" s="5">
        <f t="shared" si="7"/>
        <v>74455.859999999986</v>
      </c>
    </row>
    <row r="159" spans="3:6" x14ac:dyDescent="0.25">
      <c r="C159" s="101" t="s">
        <v>124</v>
      </c>
      <c r="E159" s="3">
        <v>15210</v>
      </c>
      <c r="F159" s="5">
        <f t="shared" si="7"/>
        <v>59245.859999999986</v>
      </c>
    </row>
    <row r="160" spans="3:6" x14ac:dyDescent="0.25">
      <c r="C160" s="101" t="s">
        <v>124</v>
      </c>
      <c r="E160" s="3">
        <v>205.1</v>
      </c>
      <c r="F160" s="5">
        <f t="shared" si="7"/>
        <v>59040.759999999987</v>
      </c>
    </row>
    <row r="161" spans="1:6" x14ac:dyDescent="0.25">
      <c r="A161" s="1">
        <v>45626</v>
      </c>
      <c r="C161" s="101" t="s">
        <v>124</v>
      </c>
      <c r="E161" s="3">
        <v>741</v>
      </c>
      <c r="F161" s="5">
        <f t="shared" si="7"/>
        <v>58299.759999999987</v>
      </c>
    </row>
    <row r="162" spans="1:6" x14ac:dyDescent="0.25">
      <c r="C162" s="101" t="s">
        <v>124</v>
      </c>
      <c r="D162" s="3">
        <v>29976.76</v>
      </c>
      <c r="F162" s="5">
        <f t="shared" si="7"/>
        <v>88276.51999999999</v>
      </c>
    </row>
    <row r="163" spans="1:6" x14ac:dyDescent="0.25">
      <c r="C163" s="101" t="s">
        <v>124</v>
      </c>
      <c r="E163" s="3">
        <v>1533.8</v>
      </c>
      <c r="F163" s="5">
        <f t="shared" si="7"/>
        <v>86742.719999999987</v>
      </c>
    </row>
    <row r="164" spans="1:6" x14ac:dyDescent="0.25">
      <c r="C164" s="101" t="s">
        <v>124</v>
      </c>
      <c r="E164" s="3">
        <v>6000</v>
      </c>
      <c r="F164" s="5">
        <f t="shared" si="7"/>
        <v>80742.719999999987</v>
      </c>
    </row>
    <row r="165" spans="1:6" x14ac:dyDescent="0.25">
      <c r="C165" s="101" t="s">
        <v>124</v>
      </c>
      <c r="E165" s="3">
        <v>6000</v>
      </c>
      <c r="F165" s="5">
        <f t="shared" si="7"/>
        <v>74742.719999999987</v>
      </c>
    </row>
    <row r="166" spans="1:6" x14ac:dyDescent="0.25">
      <c r="C166" s="101" t="s">
        <v>124</v>
      </c>
      <c r="E166" s="3">
        <v>6000</v>
      </c>
      <c r="F166" s="5">
        <f t="shared" si="7"/>
        <v>68742.719999999987</v>
      </c>
    </row>
    <row r="167" spans="1:6" x14ac:dyDescent="0.25">
      <c r="C167" s="101" t="s">
        <v>124</v>
      </c>
      <c r="E167" s="3">
        <v>2000</v>
      </c>
      <c r="F167" s="5">
        <f t="shared" si="7"/>
        <v>66742.719999999987</v>
      </c>
    </row>
    <row r="168" spans="1:6" x14ac:dyDescent="0.25">
      <c r="C168" s="101" t="s">
        <v>124</v>
      </c>
      <c r="D168" s="3">
        <v>40000</v>
      </c>
      <c r="F168" s="5">
        <f t="shared" si="7"/>
        <v>106742.71999999999</v>
      </c>
    </row>
    <row r="169" spans="1:6" x14ac:dyDescent="0.25">
      <c r="C169" s="101" t="s">
        <v>124</v>
      </c>
      <c r="E169" s="3">
        <v>80000</v>
      </c>
      <c r="F169" s="5">
        <f t="shared" si="7"/>
        <v>26742.719999999987</v>
      </c>
    </row>
    <row r="170" spans="1:6" x14ac:dyDescent="0.25">
      <c r="C170" s="101" t="s">
        <v>124</v>
      </c>
      <c r="E170" s="3">
        <v>750.03</v>
      </c>
      <c r="F170" s="5">
        <f t="shared" si="7"/>
        <v>25992.689999999988</v>
      </c>
    </row>
    <row r="171" spans="1:6" x14ac:dyDescent="0.25">
      <c r="C171" s="101" t="s">
        <v>124</v>
      </c>
      <c r="E171" s="3">
        <v>200</v>
      </c>
      <c r="F171" s="5">
        <f t="shared" si="7"/>
        <v>25792.689999999988</v>
      </c>
    </row>
    <row r="172" spans="1:6" x14ac:dyDescent="0.25">
      <c r="C172" s="101" t="s">
        <v>124</v>
      </c>
      <c r="E172" s="3">
        <v>2039.8</v>
      </c>
      <c r="F172" s="5">
        <f t="shared" si="7"/>
        <v>23752.889999999989</v>
      </c>
    </row>
    <row r="173" spans="1:6" x14ac:dyDescent="0.25">
      <c r="C173" s="101" t="s">
        <v>124</v>
      </c>
      <c r="E173" s="3">
        <v>1458.5</v>
      </c>
      <c r="F173" s="5">
        <f t="shared" si="7"/>
        <v>22294.389999999989</v>
      </c>
    </row>
    <row r="174" spans="1:6" x14ac:dyDescent="0.25">
      <c r="C174" s="101" t="s">
        <v>124</v>
      </c>
      <c r="E174" s="3">
        <v>31.1</v>
      </c>
      <c r="F174" s="5">
        <f t="shared" si="7"/>
        <v>22263.28999999999</v>
      </c>
    </row>
    <row r="175" spans="1:6" x14ac:dyDescent="0.25">
      <c r="C175" s="101" t="s">
        <v>124</v>
      </c>
      <c r="E175" s="3">
        <v>4706.6000000000004</v>
      </c>
      <c r="F175" s="5">
        <f t="shared" si="7"/>
        <v>17556.689999999988</v>
      </c>
    </row>
    <row r="176" spans="1:6" x14ac:dyDescent="0.25">
      <c r="C176" s="101" t="s">
        <v>124</v>
      </c>
      <c r="E176" s="3">
        <v>1689</v>
      </c>
      <c r="F176" s="5">
        <f t="shared" si="7"/>
        <v>15867.689999999988</v>
      </c>
    </row>
    <row r="177" spans="3:6" x14ac:dyDescent="0.25">
      <c r="C177" s="101" t="s">
        <v>124</v>
      </c>
      <c r="E177" s="3">
        <v>4650</v>
      </c>
      <c r="F177" s="5">
        <f t="shared" si="7"/>
        <v>11217.689999999988</v>
      </c>
    </row>
    <row r="178" spans="3:6" x14ac:dyDescent="0.25">
      <c r="C178" s="101" t="s">
        <v>124</v>
      </c>
      <c r="E178" s="3">
        <v>1000</v>
      </c>
      <c r="F178" s="5">
        <f t="shared" si="7"/>
        <v>10217.689999999988</v>
      </c>
    </row>
    <row r="179" spans="3:6" x14ac:dyDescent="0.25">
      <c r="C179" s="101" t="s">
        <v>124</v>
      </c>
      <c r="D179" s="3">
        <v>15000</v>
      </c>
      <c r="F179" s="5">
        <f t="shared" si="7"/>
        <v>25217.689999999988</v>
      </c>
    </row>
    <row r="180" spans="3:6" x14ac:dyDescent="0.25">
      <c r="C180" s="101" t="s">
        <v>124</v>
      </c>
      <c r="D180" s="3">
        <v>427.53</v>
      </c>
      <c r="F180" s="5">
        <f t="shared" si="7"/>
        <v>25645.219999999987</v>
      </c>
    </row>
    <row r="181" spans="3:6" x14ac:dyDescent="0.25">
      <c r="C181" s="101" t="s">
        <v>124</v>
      </c>
      <c r="D181" s="3">
        <v>106184.37</v>
      </c>
      <c r="F181" s="5">
        <f t="shared" si="7"/>
        <v>131829.58999999997</v>
      </c>
    </row>
    <row r="182" spans="3:6" x14ac:dyDescent="0.25">
      <c r="C182" s="101" t="s">
        <v>124</v>
      </c>
      <c r="E182" s="3">
        <v>6000</v>
      </c>
      <c r="F182" s="5">
        <f t="shared" si="7"/>
        <v>125829.58999999997</v>
      </c>
    </row>
    <row r="183" spans="3:6" x14ac:dyDescent="0.25">
      <c r="C183" s="101" t="s">
        <v>124</v>
      </c>
      <c r="E183" s="3">
        <v>6000</v>
      </c>
      <c r="F183" s="5">
        <f t="shared" si="7"/>
        <v>119829.58999999997</v>
      </c>
    </row>
    <row r="184" spans="3:6" x14ac:dyDescent="0.25">
      <c r="C184" s="101" t="s">
        <v>124</v>
      </c>
      <c r="E184" s="3">
        <v>6000</v>
      </c>
      <c r="F184" s="5">
        <f t="shared" si="7"/>
        <v>113829.58999999997</v>
      </c>
    </row>
    <row r="185" spans="3:6" x14ac:dyDescent="0.25">
      <c r="C185" s="101" t="s">
        <v>124</v>
      </c>
      <c r="E185" s="3">
        <v>57363.69</v>
      </c>
      <c r="F185" s="5">
        <f t="shared" si="7"/>
        <v>56465.899999999965</v>
      </c>
    </row>
    <row r="186" spans="3:6" x14ac:dyDescent="0.25">
      <c r="C186" s="101" t="s">
        <v>124</v>
      </c>
      <c r="E186" s="3">
        <v>10960</v>
      </c>
      <c r="F186" s="5">
        <f t="shared" si="7"/>
        <v>45505.899999999965</v>
      </c>
    </row>
    <row r="187" spans="3:6" x14ac:dyDescent="0.25">
      <c r="C187" s="101" t="s">
        <v>124</v>
      </c>
      <c r="E187" s="3">
        <v>4966.5</v>
      </c>
      <c r="F187" s="5">
        <f t="shared" si="7"/>
        <v>40539.399999999965</v>
      </c>
    </row>
    <row r="188" spans="3:6" x14ac:dyDescent="0.25">
      <c r="C188" s="101" t="s">
        <v>124</v>
      </c>
      <c r="E188" s="3">
        <v>252</v>
      </c>
      <c r="F188" s="5">
        <f t="shared" si="7"/>
        <v>40287.399999999965</v>
      </c>
    </row>
    <row r="189" spans="3:6" x14ac:dyDescent="0.25">
      <c r="C189" s="101" t="s">
        <v>124</v>
      </c>
      <c r="E189" s="3">
        <v>247.5</v>
      </c>
      <c r="F189" s="5">
        <f t="shared" si="7"/>
        <v>40039.899999999965</v>
      </c>
    </row>
    <row r="190" spans="3:6" x14ac:dyDescent="0.25">
      <c r="C190" s="101" t="s">
        <v>124</v>
      </c>
      <c r="E190" s="3">
        <v>1858.1</v>
      </c>
      <c r="F190" s="5">
        <f t="shared" si="7"/>
        <v>38181.799999999967</v>
      </c>
    </row>
    <row r="191" spans="3:6" x14ac:dyDescent="0.25">
      <c r="C191" s="101" t="s">
        <v>124</v>
      </c>
      <c r="E191" s="3">
        <v>3104.9</v>
      </c>
      <c r="F191" s="5">
        <f t="shared" si="7"/>
        <v>35076.899999999965</v>
      </c>
    </row>
    <row r="192" spans="3:6" x14ac:dyDescent="0.25">
      <c r="C192" s="101" t="s">
        <v>124</v>
      </c>
      <c r="E192" s="3">
        <v>672</v>
      </c>
      <c r="F192" s="5">
        <f t="shared" si="7"/>
        <v>34404.899999999965</v>
      </c>
    </row>
    <row r="193" spans="1:6" x14ac:dyDescent="0.25">
      <c r="C193" s="101" t="s">
        <v>124</v>
      </c>
      <c r="E193" s="3">
        <v>100</v>
      </c>
      <c r="F193" s="5">
        <f t="shared" si="7"/>
        <v>34304.899999999965</v>
      </c>
    </row>
    <row r="194" spans="1:6" x14ac:dyDescent="0.25">
      <c r="C194" s="101" t="s">
        <v>124</v>
      </c>
      <c r="E194" s="3">
        <v>913.6</v>
      </c>
      <c r="F194" s="5">
        <f t="shared" si="7"/>
        <v>33391.299999999967</v>
      </c>
    </row>
    <row r="195" spans="1:6" x14ac:dyDescent="0.25">
      <c r="C195" s="101" t="s">
        <v>124</v>
      </c>
      <c r="E195" s="3">
        <v>961.9</v>
      </c>
      <c r="F195" s="5">
        <f t="shared" si="7"/>
        <v>32429.399999999965</v>
      </c>
    </row>
    <row r="196" spans="1:6" x14ac:dyDescent="0.25">
      <c r="C196" s="101" t="s">
        <v>124</v>
      </c>
      <c r="E196" s="3">
        <v>1444.8</v>
      </c>
      <c r="F196" s="5">
        <f t="shared" si="7"/>
        <v>30984.599999999966</v>
      </c>
    </row>
    <row r="197" spans="1:6" x14ac:dyDescent="0.25">
      <c r="C197" s="101" t="s">
        <v>124</v>
      </c>
      <c r="E197" s="3">
        <v>1000</v>
      </c>
      <c r="F197" s="5">
        <f t="shared" si="7"/>
        <v>29984.599999999966</v>
      </c>
    </row>
    <row r="198" spans="1:6" x14ac:dyDescent="0.25">
      <c r="C198" s="101" t="s">
        <v>124</v>
      </c>
      <c r="E198" s="3">
        <v>707</v>
      </c>
      <c r="F198" s="5">
        <f t="shared" si="7"/>
        <v>29277.599999999966</v>
      </c>
    </row>
    <row r="199" spans="1:6" x14ac:dyDescent="0.25">
      <c r="C199" s="101" t="s">
        <v>124</v>
      </c>
      <c r="E199" s="3">
        <v>1003</v>
      </c>
      <c r="F199" s="5">
        <f t="shared" ref="F199:F214" si="8">F198+D199-E199</f>
        <v>28274.599999999966</v>
      </c>
    </row>
    <row r="200" spans="1:6" x14ac:dyDescent="0.25">
      <c r="C200" s="101" t="s">
        <v>124</v>
      </c>
      <c r="E200" s="3">
        <v>690</v>
      </c>
      <c r="F200" s="5">
        <f t="shared" si="8"/>
        <v>27584.599999999966</v>
      </c>
    </row>
    <row r="201" spans="1:6" x14ac:dyDescent="0.25">
      <c r="C201" s="101" t="s">
        <v>124</v>
      </c>
      <c r="E201" s="3">
        <v>1900</v>
      </c>
      <c r="F201" s="5">
        <f t="shared" si="8"/>
        <v>25684.599999999966</v>
      </c>
    </row>
    <row r="202" spans="1:6" x14ac:dyDescent="0.25">
      <c r="C202" s="101" t="s">
        <v>124</v>
      </c>
      <c r="E202" s="3">
        <v>10000</v>
      </c>
      <c r="F202" s="5">
        <f t="shared" si="8"/>
        <v>15684.599999999966</v>
      </c>
    </row>
    <row r="203" spans="1:6" x14ac:dyDescent="0.25">
      <c r="C203" s="101" t="s">
        <v>124</v>
      </c>
      <c r="E203" s="3">
        <v>15329</v>
      </c>
      <c r="F203" s="5">
        <f t="shared" si="8"/>
        <v>355.5999999999658</v>
      </c>
    </row>
    <row r="204" spans="1:6" x14ac:dyDescent="0.25">
      <c r="C204" s="101" t="s">
        <v>124</v>
      </c>
      <c r="E204" s="3">
        <v>64.8</v>
      </c>
      <c r="F204" s="5">
        <f t="shared" si="8"/>
        <v>290.79999999996579</v>
      </c>
    </row>
    <row r="205" spans="1:6" x14ac:dyDescent="0.25">
      <c r="A205" s="1">
        <v>45657</v>
      </c>
      <c r="C205" s="101" t="s">
        <v>124</v>
      </c>
      <c r="E205" s="3">
        <v>290</v>
      </c>
      <c r="F205" s="5">
        <f t="shared" si="8"/>
        <v>0.79999999996579163</v>
      </c>
    </row>
    <row r="206" spans="1:6" x14ac:dyDescent="0.25">
      <c r="C206" s="101" t="s">
        <v>124</v>
      </c>
      <c r="E206" s="3">
        <v>0.8</v>
      </c>
      <c r="F206" s="5">
        <f t="shared" si="8"/>
        <v>-3.4208413879355248E-11</v>
      </c>
    </row>
    <row r="207" spans="1:6" x14ac:dyDescent="0.25">
      <c r="A207" s="1">
        <v>45688</v>
      </c>
      <c r="C207" s="101" t="s">
        <v>124</v>
      </c>
      <c r="D207" s="3">
        <v>1802.46</v>
      </c>
      <c r="F207" s="5">
        <f t="shared" si="8"/>
        <v>1802.4599999999659</v>
      </c>
    </row>
    <row r="208" spans="1:6" x14ac:dyDescent="0.25">
      <c r="C208" s="101" t="s">
        <v>124</v>
      </c>
      <c r="E208" s="3">
        <v>1802.46</v>
      </c>
      <c r="F208" s="5">
        <f t="shared" si="8"/>
        <v>-3.4106051316484809E-11</v>
      </c>
    </row>
    <row r="209" spans="1:6" x14ac:dyDescent="0.25">
      <c r="C209" s="101" t="s">
        <v>124</v>
      </c>
      <c r="D209" s="3">
        <v>11646.25</v>
      </c>
      <c r="F209" s="5">
        <f t="shared" si="8"/>
        <v>11646.249999999965</v>
      </c>
    </row>
    <row r="210" spans="1:6" x14ac:dyDescent="0.25">
      <c r="C210" s="101" t="s">
        <v>124</v>
      </c>
      <c r="E210" s="3">
        <v>10283.540000000001</v>
      </c>
      <c r="F210" s="5">
        <f t="shared" si="8"/>
        <v>1362.7099999999646</v>
      </c>
    </row>
    <row r="211" spans="1:6" x14ac:dyDescent="0.25">
      <c r="C211" s="101" t="s">
        <v>124</v>
      </c>
      <c r="E211" s="3">
        <v>1362.71</v>
      </c>
      <c r="F211" s="5">
        <f t="shared" si="8"/>
        <v>-3.5470293369144201E-11</v>
      </c>
    </row>
    <row r="212" spans="1:6" x14ac:dyDescent="0.25">
      <c r="C212" s="101" t="s">
        <v>124</v>
      </c>
      <c r="E212" s="3">
        <v>181.2</v>
      </c>
      <c r="F212" s="5">
        <f t="shared" si="8"/>
        <v>-181.20000000003546</v>
      </c>
    </row>
    <row r="213" spans="1:6" x14ac:dyDescent="0.25">
      <c r="A213" s="1">
        <v>45716</v>
      </c>
      <c r="C213" s="101" t="s">
        <v>124</v>
      </c>
      <c r="D213" s="3">
        <v>1000</v>
      </c>
      <c r="F213" s="5">
        <f t="shared" si="8"/>
        <v>818.79999999996448</v>
      </c>
    </row>
    <row r="214" spans="1:6" x14ac:dyDescent="0.25">
      <c r="A214" s="1">
        <v>45747</v>
      </c>
      <c r="C214" s="101" t="s">
        <v>124</v>
      </c>
      <c r="E214" s="3">
        <v>7.0000000000000007E-2</v>
      </c>
      <c r="F214" s="5">
        <f t="shared" si="8"/>
        <v>818.72999999996443</v>
      </c>
    </row>
  </sheetData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E7D71-F935-468F-87B6-DC65FAEF7622}">
  <dimension ref="A1:N517"/>
  <sheetViews>
    <sheetView workbookViewId="0">
      <selection activeCell="N15" sqref="N15"/>
    </sheetView>
  </sheetViews>
  <sheetFormatPr defaultRowHeight="15.75" x14ac:dyDescent="0.25"/>
  <cols>
    <col min="1" max="1" width="13.7109375" style="1" bestFit="1" customWidth="1"/>
    <col min="2" max="2" width="15.140625" bestFit="1" customWidth="1"/>
    <col min="4" max="5" width="12.5703125" style="3" bestFit="1" customWidth="1"/>
    <col min="6" max="6" width="12.5703125" bestFit="1" customWidth="1"/>
    <col min="10" max="10" width="19" bestFit="1" customWidth="1"/>
    <col min="11" max="12" width="14.28515625" style="3" bestFit="1" customWidth="1"/>
    <col min="13" max="13" width="11.140625" style="3" bestFit="1" customWidth="1"/>
    <col min="14" max="14" width="11.42578125" bestFit="1" customWidth="1"/>
  </cols>
  <sheetData>
    <row r="1" spans="1:14" x14ac:dyDescent="0.25">
      <c r="K1" s="3" t="s">
        <v>121</v>
      </c>
      <c r="L1" s="3" t="s">
        <v>122</v>
      </c>
      <c r="M1" s="3" t="s">
        <v>123</v>
      </c>
    </row>
    <row r="2" spans="1:14" x14ac:dyDescent="0.25">
      <c r="J2" s="101" t="s">
        <v>124</v>
      </c>
      <c r="K2" s="3">
        <f t="shared" ref="K2:K7" si="0">SUMIF(C:C,J2,D:D)</f>
        <v>2009446.72</v>
      </c>
      <c r="L2" s="3">
        <f t="shared" ref="L2:L7" si="1">SUMIF(C:C,J2,E:E)</f>
        <v>1955784.2999999998</v>
      </c>
      <c r="M2" s="3">
        <f>K2-L2</f>
        <v>53662.420000000158</v>
      </c>
    </row>
    <row r="3" spans="1:14" x14ac:dyDescent="0.25">
      <c r="A3" s="106" t="s">
        <v>0</v>
      </c>
      <c r="B3" s="4" t="s">
        <v>8</v>
      </c>
      <c r="C3" s="4" t="s">
        <v>1</v>
      </c>
      <c r="D3" s="3" t="s">
        <v>121</v>
      </c>
      <c r="E3" s="3" t="s">
        <v>122</v>
      </c>
      <c r="F3" s="3" t="s">
        <v>125</v>
      </c>
      <c r="G3" t="s">
        <v>8</v>
      </c>
      <c r="J3" t="s">
        <v>126</v>
      </c>
      <c r="K3" s="3">
        <f t="shared" si="0"/>
        <v>0</v>
      </c>
      <c r="L3" s="3">
        <f t="shared" si="1"/>
        <v>0</v>
      </c>
      <c r="M3" s="3">
        <f t="shared" ref="M3:M9" si="2">K3-L3</f>
        <v>0</v>
      </c>
    </row>
    <row r="4" spans="1:14" x14ac:dyDescent="0.25">
      <c r="A4" s="1" t="s">
        <v>127</v>
      </c>
      <c r="F4" s="3">
        <v>0</v>
      </c>
      <c r="J4" t="s">
        <v>128</v>
      </c>
      <c r="K4" s="3">
        <f t="shared" si="0"/>
        <v>0</v>
      </c>
      <c r="L4" s="3">
        <f t="shared" si="1"/>
        <v>0</v>
      </c>
      <c r="M4" s="3">
        <f t="shared" si="2"/>
        <v>0</v>
      </c>
    </row>
    <row r="5" spans="1:14" x14ac:dyDescent="0.25">
      <c r="A5" s="102">
        <v>45523</v>
      </c>
      <c r="B5" s="101"/>
      <c r="C5" s="101" t="s">
        <v>124</v>
      </c>
      <c r="D5" s="3">
        <v>20521.73</v>
      </c>
      <c r="F5" s="5">
        <f>F4+D5-E5</f>
        <v>20521.73</v>
      </c>
      <c r="J5" s="101" t="s">
        <v>129</v>
      </c>
      <c r="K5" s="3">
        <f t="shared" si="0"/>
        <v>0</v>
      </c>
      <c r="L5" s="3">
        <f t="shared" si="1"/>
        <v>0</v>
      </c>
      <c r="M5" s="3">
        <f t="shared" si="2"/>
        <v>0</v>
      </c>
    </row>
    <row r="6" spans="1:14" x14ac:dyDescent="0.25">
      <c r="A6" s="102"/>
      <c r="B6" s="101"/>
      <c r="C6" s="101" t="s">
        <v>124</v>
      </c>
      <c r="D6" s="3">
        <v>30895.06</v>
      </c>
      <c r="F6" s="5">
        <f t="shared" ref="F6:F69" si="3">F5+D6-E6</f>
        <v>51416.79</v>
      </c>
      <c r="J6" t="s">
        <v>130</v>
      </c>
      <c r="K6" s="3">
        <f t="shared" si="0"/>
        <v>0</v>
      </c>
      <c r="L6" s="3">
        <f t="shared" si="1"/>
        <v>0</v>
      </c>
      <c r="M6" s="3">
        <f t="shared" si="2"/>
        <v>0</v>
      </c>
    </row>
    <row r="7" spans="1:14" x14ac:dyDescent="0.25">
      <c r="A7" s="102"/>
      <c r="B7" s="101"/>
      <c r="C7" s="101" t="s">
        <v>124</v>
      </c>
      <c r="D7" s="3">
        <v>418.76</v>
      </c>
      <c r="F7" s="5">
        <f t="shared" si="3"/>
        <v>51835.55</v>
      </c>
      <c r="J7" t="s">
        <v>131</v>
      </c>
      <c r="K7" s="3">
        <f t="shared" si="0"/>
        <v>138.74999999999997</v>
      </c>
      <c r="L7" s="3">
        <f t="shared" si="1"/>
        <v>0</v>
      </c>
      <c r="M7" s="3">
        <f t="shared" si="2"/>
        <v>138.74999999999997</v>
      </c>
    </row>
    <row r="8" spans="1:14" x14ac:dyDescent="0.25">
      <c r="A8" s="102"/>
      <c r="B8" s="101"/>
      <c r="C8" s="101" t="s">
        <v>124</v>
      </c>
      <c r="D8" s="3">
        <v>2934.98</v>
      </c>
      <c r="F8" s="5">
        <f t="shared" si="3"/>
        <v>54770.530000000006</v>
      </c>
      <c r="K8" s="3">
        <f>SUMIF(B:B,J8,D:D)</f>
        <v>0</v>
      </c>
      <c r="L8" s="3">
        <f>SUMIF(B:B,J8,E:E)</f>
        <v>0</v>
      </c>
      <c r="M8" s="3">
        <f t="shared" si="2"/>
        <v>0</v>
      </c>
    </row>
    <row r="9" spans="1:14" x14ac:dyDescent="0.25">
      <c r="A9" s="102"/>
      <c r="B9" s="101"/>
      <c r="C9" s="101" t="s">
        <v>124</v>
      </c>
      <c r="E9" s="3">
        <v>1517.08</v>
      </c>
      <c r="F9" s="5">
        <f t="shared" si="3"/>
        <v>53253.450000000004</v>
      </c>
      <c r="K9" s="3">
        <f>SUMIF(B:B,J9,D:D)</f>
        <v>0</v>
      </c>
      <c r="L9" s="3">
        <f>SUMIF(B:B,J9,E:E)</f>
        <v>0</v>
      </c>
      <c r="M9" s="3">
        <f t="shared" si="2"/>
        <v>0</v>
      </c>
      <c r="N9" s="5">
        <f>M3+M9</f>
        <v>0</v>
      </c>
    </row>
    <row r="10" spans="1:14" x14ac:dyDescent="0.25">
      <c r="A10" s="102"/>
      <c r="B10" s="101"/>
      <c r="C10" s="101" t="s">
        <v>124</v>
      </c>
      <c r="D10" s="3">
        <v>436.45</v>
      </c>
      <c r="F10" s="5">
        <f t="shared" si="3"/>
        <v>53689.9</v>
      </c>
      <c r="K10" s="3">
        <f>SUM(K2:K9)</f>
        <v>2009585.47</v>
      </c>
      <c r="L10" s="3">
        <f>SUM(L2:L9)</f>
        <v>1955784.2999999998</v>
      </c>
    </row>
    <row r="11" spans="1:14" x14ac:dyDescent="0.25">
      <c r="A11" s="102"/>
      <c r="B11" s="101"/>
      <c r="C11" s="101" t="s">
        <v>124</v>
      </c>
      <c r="E11" s="3">
        <v>10000</v>
      </c>
      <c r="F11" s="5">
        <f t="shared" si="3"/>
        <v>43689.9</v>
      </c>
      <c r="M11" s="3">
        <f>SUM(M2:M10)</f>
        <v>53801.170000000158</v>
      </c>
    </row>
    <row r="12" spans="1:14" x14ac:dyDescent="0.25">
      <c r="A12" s="102"/>
      <c r="B12" s="101"/>
      <c r="C12" s="101" t="s">
        <v>124</v>
      </c>
      <c r="E12" s="3">
        <v>6000</v>
      </c>
      <c r="F12" s="5">
        <f t="shared" si="3"/>
        <v>37689.9</v>
      </c>
    </row>
    <row r="13" spans="1:14" x14ac:dyDescent="0.25">
      <c r="A13" s="102"/>
      <c r="B13" s="101"/>
      <c r="C13" s="101" t="s">
        <v>124</v>
      </c>
      <c r="E13" s="3">
        <v>10000</v>
      </c>
      <c r="F13" s="5">
        <f t="shared" si="3"/>
        <v>27689.9</v>
      </c>
    </row>
    <row r="14" spans="1:14" x14ac:dyDescent="0.25">
      <c r="A14" s="102"/>
      <c r="B14" s="101"/>
      <c r="C14" s="101" t="s">
        <v>124</v>
      </c>
      <c r="E14" s="3">
        <v>10000</v>
      </c>
      <c r="F14" s="5">
        <f t="shared" si="3"/>
        <v>17689.900000000001</v>
      </c>
    </row>
    <row r="15" spans="1:14" x14ac:dyDescent="0.25">
      <c r="A15" s="102">
        <v>45535</v>
      </c>
      <c r="B15" s="101"/>
      <c r="C15" s="101" t="s">
        <v>124</v>
      </c>
      <c r="D15" s="3">
        <v>1</v>
      </c>
      <c r="F15" s="5">
        <f t="shared" si="3"/>
        <v>17690.900000000001</v>
      </c>
    </row>
    <row r="16" spans="1:14" x14ac:dyDescent="0.25">
      <c r="A16" s="102"/>
      <c r="B16" s="101"/>
      <c r="C16" s="101" t="s">
        <v>124</v>
      </c>
      <c r="D16" s="3">
        <v>367223.1</v>
      </c>
      <c r="F16" s="5">
        <f t="shared" si="3"/>
        <v>384914</v>
      </c>
    </row>
    <row r="17" spans="1:6" x14ac:dyDescent="0.25">
      <c r="A17" s="102"/>
      <c r="B17" s="101"/>
      <c r="C17" t="s">
        <v>131</v>
      </c>
      <c r="D17" s="3">
        <v>11.24</v>
      </c>
      <c r="F17" s="5">
        <f t="shared" si="3"/>
        <v>384925.24</v>
      </c>
    </row>
    <row r="18" spans="1:6" x14ac:dyDescent="0.25">
      <c r="A18" s="102"/>
      <c r="B18" s="101"/>
      <c r="C18" s="101" t="s">
        <v>124</v>
      </c>
      <c r="E18" s="3">
        <v>367223.1</v>
      </c>
      <c r="F18" s="5">
        <f t="shared" si="3"/>
        <v>17702.140000000014</v>
      </c>
    </row>
    <row r="19" spans="1:6" x14ac:dyDescent="0.25">
      <c r="A19" s="102"/>
      <c r="B19" s="101"/>
      <c r="C19" s="101" t="s">
        <v>124</v>
      </c>
      <c r="E19" s="3">
        <v>2620.56</v>
      </c>
      <c r="F19" s="5">
        <f t="shared" si="3"/>
        <v>15081.580000000014</v>
      </c>
    </row>
    <row r="20" spans="1:6" x14ac:dyDescent="0.25">
      <c r="B20" s="101"/>
      <c r="C20" s="101" t="s">
        <v>124</v>
      </c>
      <c r="D20" s="3">
        <v>253121.39</v>
      </c>
      <c r="F20" s="5">
        <f t="shared" si="3"/>
        <v>268202.97000000003</v>
      </c>
    </row>
    <row r="21" spans="1:6" x14ac:dyDescent="0.25">
      <c r="B21" s="101"/>
      <c r="C21" s="101" t="s">
        <v>124</v>
      </c>
      <c r="E21" s="3">
        <v>253121.39</v>
      </c>
      <c r="F21" s="5">
        <f t="shared" si="3"/>
        <v>15081.580000000016</v>
      </c>
    </row>
    <row r="22" spans="1:6" x14ac:dyDescent="0.25">
      <c r="B22" s="101"/>
      <c r="C22" s="101" t="s">
        <v>124</v>
      </c>
      <c r="D22" s="3">
        <v>253121.39</v>
      </c>
      <c r="F22" s="5">
        <f t="shared" si="3"/>
        <v>268202.97000000003</v>
      </c>
    </row>
    <row r="23" spans="1:6" x14ac:dyDescent="0.25">
      <c r="B23" s="101"/>
      <c r="C23" s="101" t="s">
        <v>124</v>
      </c>
      <c r="E23" s="3">
        <v>10000</v>
      </c>
      <c r="F23" s="5">
        <f t="shared" si="3"/>
        <v>258202.97000000003</v>
      </c>
    </row>
    <row r="24" spans="1:6" x14ac:dyDescent="0.25">
      <c r="B24" s="101"/>
      <c r="C24" s="101" t="s">
        <v>124</v>
      </c>
      <c r="E24" s="3">
        <v>4000</v>
      </c>
      <c r="F24" s="5">
        <f t="shared" si="3"/>
        <v>254202.97000000003</v>
      </c>
    </row>
    <row r="25" spans="1:6" x14ac:dyDescent="0.25">
      <c r="B25" s="101"/>
      <c r="C25" s="101" t="s">
        <v>124</v>
      </c>
      <c r="D25" s="3">
        <v>86.94</v>
      </c>
      <c r="F25" s="5">
        <f t="shared" si="3"/>
        <v>254289.91000000003</v>
      </c>
    </row>
    <row r="26" spans="1:6" x14ac:dyDescent="0.25">
      <c r="B26" s="101"/>
      <c r="C26" s="101" t="s">
        <v>124</v>
      </c>
      <c r="E26" s="3">
        <v>253121.39</v>
      </c>
      <c r="F26" s="5">
        <f t="shared" si="3"/>
        <v>1168.5200000000186</v>
      </c>
    </row>
    <row r="27" spans="1:6" x14ac:dyDescent="0.25">
      <c r="B27" s="101"/>
      <c r="C27" s="101" t="s">
        <v>124</v>
      </c>
      <c r="D27" s="3">
        <v>41000</v>
      </c>
      <c r="F27" s="5">
        <f t="shared" si="3"/>
        <v>42168.520000000019</v>
      </c>
    </row>
    <row r="28" spans="1:6" x14ac:dyDescent="0.25">
      <c r="B28" s="101"/>
      <c r="C28" s="101" t="s">
        <v>124</v>
      </c>
      <c r="D28" s="3">
        <v>53959.3</v>
      </c>
      <c r="F28" s="5">
        <f t="shared" si="3"/>
        <v>96127.820000000022</v>
      </c>
    </row>
    <row r="29" spans="1:6" x14ac:dyDescent="0.25">
      <c r="B29" s="101"/>
      <c r="C29" s="101" t="s">
        <v>124</v>
      </c>
      <c r="E29" s="3">
        <v>3448.3</v>
      </c>
      <c r="F29" s="5">
        <f t="shared" si="3"/>
        <v>92679.520000000019</v>
      </c>
    </row>
    <row r="30" spans="1:6" x14ac:dyDescent="0.25">
      <c r="B30" s="101"/>
      <c r="C30" s="101" t="s">
        <v>124</v>
      </c>
      <c r="E30" s="3">
        <v>4723.8</v>
      </c>
      <c r="F30" s="5">
        <f t="shared" si="3"/>
        <v>87955.720000000016</v>
      </c>
    </row>
    <row r="31" spans="1:6" x14ac:dyDescent="0.25">
      <c r="B31" s="101"/>
      <c r="C31" s="101" t="s">
        <v>124</v>
      </c>
      <c r="E31" s="3">
        <v>27.5</v>
      </c>
      <c r="F31" s="5">
        <f t="shared" si="3"/>
        <v>87928.220000000016</v>
      </c>
    </row>
    <row r="32" spans="1:6" x14ac:dyDescent="0.25">
      <c r="B32" s="101"/>
      <c r="C32" s="101" t="s">
        <v>124</v>
      </c>
      <c r="D32" s="3">
        <v>2609.5</v>
      </c>
      <c r="F32" s="5">
        <f t="shared" si="3"/>
        <v>90537.720000000016</v>
      </c>
    </row>
    <row r="33" spans="1:6" x14ac:dyDescent="0.25">
      <c r="B33" s="101"/>
      <c r="C33" s="101" t="s">
        <v>124</v>
      </c>
      <c r="E33" s="3">
        <v>2609.5</v>
      </c>
      <c r="F33" s="5">
        <f t="shared" si="3"/>
        <v>87928.220000000016</v>
      </c>
    </row>
    <row r="34" spans="1:6" x14ac:dyDescent="0.25">
      <c r="B34" s="101"/>
      <c r="C34" s="101" t="s">
        <v>124</v>
      </c>
      <c r="E34" s="3">
        <v>20000</v>
      </c>
      <c r="F34" s="5">
        <f t="shared" si="3"/>
        <v>67928.220000000016</v>
      </c>
    </row>
    <row r="35" spans="1:6" x14ac:dyDescent="0.25">
      <c r="B35" s="101"/>
      <c r="C35" s="101" t="s">
        <v>124</v>
      </c>
      <c r="E35" s="3">
        <v>6000</v>
      </c>
      <c r="F35" s="5">
        <f t="shared" si="3"/>
        <v>61928.220000000016</v>
      </c>
    </row>
    <row r="36" spans="1:6" x14ac:dyDescent="0.25">
      <c r="B36" s="101"/>
      <c r="C36" s="101" t="s">
        <v>124</v>
      </c>
      <c r="E36" s="3">
        <v>6000</v>
      </c>
      <c r="F36" s="5">
        <f t="shared" si="3"/>
        <v>55928.220000000016</v>
      </c>
    </row>
    <row r="37" spans="1:6" x14ac:dyDescent="0.25">
      <c r="B37" s="101"/>
      <c r="C37" s="101" t="s">
        <v>124</v>
      </c>
      <c r="E37" s="3">
        <v>6000</v>
      </c>
      <c r="F37" s="5">
        <f t="shared" si="3"/>
        <v>49928.220000000016</v>
      </c>
    </row>
    <row r="38" spans="1:6" x14ac:dyDescent="0.25">
      <c r="B38" s="101"/>
      <c r="C38" s="101" t="s">
        <v>124</v>
      </c>
      <c r="D38" s="3">
        <v>4029</v>
      </c>
      <c r="F38" s="5">
        <f t="shared" si="3"/>
        <v>53957.220000000016</v>
      </c>
    </row>
    <row r="39" spans="1:6" x14ac:dyDescent="0.25">
      <c r="B39" s="101"/>
      <c r="C39" s="101" t="s">
        <v>124</v>
      </c>
      <c r="E39" s="3">
        <v>7109</v>
      </c>
      <c r="F39" s="5">
        <f t="shared" si="3"/>
        <v>46848.220000000016</v>
      </c>
    </row>
    <row r="40" spans="1:6" x14ac:dyDescent="0.25">
      <c r="B40" s="101"/>
      <c r="C40" s="101" t="s">
        <v>124</v>
      </c>
      <c r="D40" s="3">
        <v>14937.59</v>
      </c>
      <c r="F40" s="5">
        <f t="shared" si="3"/>
        <v>61785.810000000012</v>
      </c>
    </row>
    <row r="41" spans="1:6" x14ac:dyDescent="0.25">
      <c r="B41" s="101"/>
      <c r="C41" s="101" t="s">
        <v>124</v>
      </c>
      <c r="E41" s="3">
        <v>6000</v>
      </c>
      <c r="F41" s="5">
        <f t="shared" si="3"/>
        <v>55785.810000000012</v>
      </c>
    </row>
    <row r="42" spans="1:6" x14ac:dyDescent="0.25">
      <c r="B42" s="101"/>
      <c r="C42" s="101" t="s">
        <v>124</v>
      </c>
      <c r="E42" s="3">
        <v>6000</v>
      </c>
      <c r="F42" s="5">
        <f t="shared" si="3"/>
        <v>49785.810000000012</v>
      </c>
    </row>
    <row r="43" spans="1:6" x14ac:dyDescent="0.25">
      <c r="A43" s="1" t="s">
        <v>132</v>
      </c>
      <c r="B43" s="101"/>
      <c r="C43" s="101" t="s">
        <v>124</v>
      </c>
      <c r="E43" s="3">
        <v>6000</v>
      </c>
      <c r="F43" s="5">
        <f t="shared" si="3"/>
        <v>43785.810000000012</v>
      </c>
    </row>
    <row r="44" spans="1:6" x14ac:dyDescent="0.25">
      <c r="B44" s="101"/>
      <c r="C44" s="101" t="s">
        <v>124</v>
      </c>
      <c r="E44" s="3">
        <v>6000</v>
      </c>
      <c r="F44" s="5">
        <f t="shared" si="3"/>
        <v>37785.810000000012</v>
      </c>
    </row>
    <row r="45" spans="1:6" x14ac:dyDescent="0.25">
      <c r="B45" s="101"/>
      <c r="C45" s="101" t="s">
        <v>124</v>
      </c>
      <c r="E45" s="3">
        <v>6000</v>
      </c>
      <c r="F45" s="5">
        <f t="shared" si="3"/>
        <v>31785.810000000012</v>
      </c>
    </row>
    <row r="46" spans="1:6" x14ac:dyDescent="0.25">
      <c r="B46" s="101"/>
      <c r="C46" s="101" t="s">
        <v>124</v>
      </c>
      <c r="E46" s="3">
        <v>6000</v>
      </c>
      <c r="F46" s="5">
        <f t="shared" si="3"/>
        <v>25785.810000000012</v>
      </c>
    </row>
    <row r="47" spans="1:6" x14ac:dyDescent="0.25">
      <c r="B47" s="101"/>
      <c r="C47" t="s">
        <v>131</v>
      </c>
      <c r="D47" s="3">
        <v>36.69</v>
      </c>
      <c r="F47" s="5">
        <f t="shared" si="3"/>
        <v>25822.500000000011</v>
      </c>
    </row>
    <row r="48" spans="1:6" x14ac:dyDescent="0.25">
      <c r="B48" s="101"/>
      <c r="C48" s="101" t="s">
        <v>124</v>
      </c>
      <c r="D48" s="3">
        <v>4722.6000000000004</v>
      </c>
      <c r="F48" s="5">
        <f t="shared" si="3"/>
        <v>30545.100000000013</v>
      </c>
    </row>
    <row r="49" spans="2:6" x14ac:dyDescent="0.25">
      <c r="B49" s="101"/>
      <c r="C49" s="101" t="s">
        <v>124</v>
      </c>
      <c r="D49" s="3">
        <v>3730</v>
      </c>
      <c r="F49" s="5">
        <f t="shared" si="3"/>
        <v>34275.100000000013</v>
      </c>
    </row>
    <row r="50" spans="2:6" x14ac:dyDescent="0.25">
      <c r="B50" s="101"/>
      <c r="C50" s="101" t="s">
        <v>124</v>
      </c>
      <c r="E50" s="3">
        <v>546</v>
      </c>
      <c r="F50" s="5">
        <f t="shared" si="3"/>
        <v>33729.100000000013</v>
      </c>
    </row>
    <row r="51" spans="2:6" x14ac:dyDescent="0.25">
      <c r="B51" s="101"/>
      <c r="C51" s="101" t="s">
        <v>124</v>
      </c>
      <c r="E51" s="3">
        <v>262</v>
      </c>
      <c r="F51" s="5">
        <f t="shared" si="3"/>
        <v>33467.100000000013</v>
      </c>
    </row>
    <row r="52" spans="2:6" x14ac:dyDescent="0.25">
      <c r="C52" s="101" t="s">
        <v>124</v>
      </c>
      <c r="D52" s="3">
        <v>33798.879999999997</v>
      </c>
      <c r="F52" s="5">
        <f t="shared" si="3"/>
        <v>67265.98000000001</v>
      </c>
    </row>
    <row r="53" spans="2:6" x14ac:dyDescent="0.25">
      <c r="C53" s="101" t="s">
        <v>124</v>
      </c>
      <c r="E53" s="3">
        <v>6000</v>
      </c>
      <c r="F53" s="5">
        <f t="shared" si="3"/>
        <v>61265.98000000001</v>
      </c>
    </row>
    <row r="54" spans="2:6" x14ac:dyDescent="0.25">
      <c r="C54" s="101" t="s">
        <v>124</v>
      </c>
      <c r="E54" s="3">
        <v>6000</v>
      </c>
      <c r="F54" s="5">
        <f t="shared" si="3"/>
        <v>55265.98000000001</v>
      </c>
    </row>
    <row r="55" spans="2:6" x14ac:dyDescent="0.25">
      <c r="C55" s="101" t="s">
        <v>124</v>
      </c>
      <c r="E55" s="3">
        <v>6000</v>
      </c>
      <c r="F55" s="5">
        <f t="shared" si="3"/>
        <v>49265.98000000001</v>
      </c>
    </row>
    <row r="56" spans="2:6" x14ac:dyDescent="0.25">
      <c r="C56" s="101" t="s">
        <v>124</v>
      </c>
      <c r="E56" s="3">
        <v>2000</v>
      </c>
      <c r="F56" s="5">
        <f t="shared" si="3"/>
        <v>47265.98000000001</v>
      </c>
    </row>
    <row r="57" spans="2:6" x14ac:dyDescent="0.25">
      <c r="C57" s="101" t="s">
        <v>124</v>
      </c>
      <c r="E57" s="3">
        <v>2500</v>
      </c>
      <c r="F57" s="5">
        <f t="shared" si="3"/>
        <v>44765.98000000001</v>
      </c>
    </row>
    <row r="58" spans="2:6" x14ac:dyDescent="0.25">
      <c r="C58" s="101" t="s">
        <v>124</v>
      </c>
      <c r="E58" s="3">
        <v>6000</v>
      </c>
      <c r="F58" s="5">
        <f t="shared" si="3"/>
        <v>38765.98000000001</v>
      </c>
    </row>
    <row r="59" spans="2:6" x14ac:dyDescent="0.25">
      <c r="C59" s="101" t="s">
        <v>124</v>
      </c>
      <c r="E59" s="3">
        <v>6000</v>
      </c>
      <c r="F59" s="5">
        <f t="shared" si="3"/>
        <v>32765.98000000001</v>
      </c>
    </row>
    <row r="60" spans="2:6" x14ac:dyDescent="0.25">
      <c r="C60" s="101" t="s">
        <v>124</v>
      </c>
      <c r="E60" s="3">
        <v>6000</v>
      </c>
      <c r="F60" s="5">
        <f t="shared" si="3"/>
        <v>26765.98000000001</v>
      </c>
    </row>
    <row r="61" spans="2:6" x14ac:dyDescent="0.25">
      <c r="C61" s="101" t="s">
        <v>124</v>
      </c>
      <c r="E61" s="3">
        <v>40</v>
      </c>
      <c r="F61" s="5">
        <f t="shared" si="3"/>
        <v>26725.98000000001</v>
      </c>
    </row>
    <row r="62" spans="2:6" x14ac:dyDescent="0.25">
      <c r="C62" s="101" t="s">
        <v>124</v>
      </c>
      <c r="E62" s="3">
        <v>5</v>
      </c>
      <c r="F62" s="5">
        <f t="shared" si="3"/>
        <v>26720.98000000001</v>
      </c>
    </row>
    <row r="63" spans="2:6" x14ac:dyDescent="0.25">
      <c r="C63" s="101" t="s">
        <v>124</v>
      </c>
      <c r="E63" s="3">
        <v>5</v>
      </c>
      <c r="F63" s="5">
        <f t="shared" si="3"/>
        <v>26715.98000000001</v>
      </c>
    </row>
    <row r="64" spans="2:6" x14ac:dyDescent="0.25">
      <c r="C64" s="101" t="s">
        <v>124</v>
      </c>
      <c r="E64" s="3">
        <v>40</v>
      </c>
      <c r="F64" s="5">
        <f t="shared" si="3"/>
        <v>26675.98000000001</v>
      </c>
    </row>
    <row r="65" spans="3:6" x14ac:dyDescent="0.25">
      <c r="C65" s="101" t="s">
        <v>124</v>
      </c>
      <c r="E65" s="3">
        <v>40</v>
      </c>
      <c r="F65" s="5">
        <f t="shared" si="3"/>
        <v>26635.98000000001</v>
      </c>
    </row>
    <row r="66" spans="3:6" x14ac:dyDescent="0.25">
      <c r="C66" s="101" t="s">
        <v>124</v>
      </c>
      <c r="E66" s="3">
        <v>5</v>
      </c>
      <c r="F66" s="5">
        <f t="shared" si="3"/>
        <v>26630.98000000001</v>
      </c>
    </row>
    <row r="67" spans="3:6" x14ac:dyDescent="0.25">
      <c r="C67" s="101" t="s">
        <v>124</v>
      </c>
      <c r="E67" s="3">
        <v>5</v>
      </c>
      <c r="F67" s="5">
        <f t="shared" si="3"/>
        <v>26625.98000000001</v>
      </c>
    </row>
    <row r="68" spans="3:6" x14ac:dyDescent="0.25">
      <c r="C68" s="101" t="s">
        <v>124</v>
      </c>
      <c r="E68" s="3">
        <v>40</v>
      </c>
      <c r="F68" s="5">
        <f t="shared" si="3"/>
        <v>26585.98000000001</v>
      </c>
    </row>
    <row r="69" spans="3:6" x14ac:dyDescent="0.25">
      <c r="C69" s="101" t="s">
        <v>124</v>
      </c>
      <c r="E69" s="3">
        <v>40</v>
      </c>
      <c r="F69" s="5">
        <f t="shared" si="3"/>
        <v>26545.98000000001</v>
      </c>
    </row>
    <row r="70" spans="3:6" x14ac:dyDescent="0.25">
      <c r="C70" s="101" t="s">
        <v>124</v>
      </c>
      <c r="E70" s="3">
        <v>5</v>
      </c>
      <c r="F70" s="5">
        <f t="shared" ref="F70:F133" si="4">F69+D70-E70</f>
        <v>26540.98000000001</v>
      </c>
    </row>
    <row r="71" spans="3:6" x14ac:dyDescent="0.25">
      <c r="C71" s="101" t="s">
        <v>124</v>
      </c>
      <c r="D71" s="3">
        <v>32336.01</v>
      </c>
      <c r="F71" s="5">
        <f t="shared" si="4"/>
        <v>58876.990000000005</v>
      </c>
    </row>
    <row r="72" spans="3:6" x14ac:dyDescent="0.25">
      <c r="C72" s="101" t="s">
        <v>124</v>
      </c>
      <c r="E72" s="3">
        <v>5</v>
      </c>
      <c r="F72" s="5">
        <f t="shared" si="4"/>
        <v>58871.990000000005</v>
      </c>
    </row>
    <row r="73" spans="3:6" x14ac:dyDescent="0.25">
      <c r="C73" s="101" t="s">
        <v>124</v>
      </c>
      <c r="E73" s="3">
        <v>40</v>
      </c>
      <c r="F73" s="5">
        <f t="shared" si="4"/>
        <v>58831.990000000005</v>
      </c>
    </row>
    <row r="74" spans="3:6" x14ac:dyDescent="0.25">
      <c r="C74" s="101" t="s">
        <v>124</v>
      </c>
      <c r="E74" s="3">
        <v>3766.5</v>
      </c>
      <c r="F74" s="5">
        <f t="shared" si="4"/>
        <v>55065.490000000005</v>
      </c>
    </row>
    <row r="75" spans="3:6" x14ac:dyDescent="0.25">
      <c r="C75" s="101" t="s">
        <v>124</v>
      </c>
      <c r="E75" s="3">
        <v>418.5</v>
      </c>
      <c r="F75" s="5">
        <f t="shared" si="4"/>
        <v>54646.990000000005</v>
      </c>
    </row>
    <row r="76" spans="3:6" x14ac:dyDescent="0.25">
      <c r="C76" s="101" t="s">
        <v>124</v>
      </c>
      <c r="E76" s="3">
        <v>1439.6</v>
      </c>
      <c r="F76" s="5">
        <f t="shared" si="4"/>
        <v>53207.390000000007</v>
      </c>
    </row>
    <row r="77" spans="3:6" x14ac:dyDescent="0.25">
      <c r="C77" s="101" t="s">
        <v>124</v>
      </c>
      <c r="E77" s="3">
        <v>1582</v>
      </c>
      <c r="F77" s="5">
        <f t="shared" si="4"/>
        <v>51625.390000000007</v>
      </c>
    </row>
    <row r="78" spans="3:6" x14ac:dyDescent="0.25">
      <c r="C78" s="101" t="s">
        <v>124</v>
      </c>
      <c r="E78" s="3">
        <v>27.4</v>
      </c>
      <c r="F78" s="5">
        <f t="shared" si="4"/>
        <v>51597.990000000005</v>
      </c>
    </row>
    <row r="79" spans="3:6" x14ac:dyDescent="0.25">
      <c r="C79" s="101" t="s">
        <v>124</v>
      </c>
      <c r="E79" s="3">
        <v>169.6</v>
      </c>
      <c r="F79" s="5">
        <f t="shared" si="4"/>
        <v>51428.390000000007</v>
      </c>
    </row>
    <row r="80" spans="3:6" x14ac:dyDescent="0.25">
      <c r="C80" s="101" t="s">
        <v>124</v>
      </c>
      <c r="E80" s="3">
        <v>237.8</v>
      </c>
      <c r="F80" s="5">
        <f t="shared" si="4"/>
        <v>51190.590000000004</v>
      </c>
    </row>
    <row r="81" spans="3:6" x14ac:dyDescent="0.25">
      <c r="C81" s="101" t="s">
        <v>124</v>
      </c>
      <c r="E81" s="3">
        <v>706.8</v>
      </c>
      <c r="F81" s="5">
        <f t="shared" si="4"/>
        <v>50483.79</v>
      </c>
    </row>
    <row r="82" spans="3:6" x14ac:dyDescent="0.25">
      <c r="C82" s="101" t="s">
        <v>124</v>
      </c>
      <c r="E82" s="3">
        <v>496.4</v>
      </c>
      <c r="F82" s="5">
        <f t="shared" si="4"/>
        <v>49987.39</v>
      </c>
    </row>
    <row r="83" spans="3:6" x14ac:dyDescent="0.25">
      <c r="C83" s="101" t="s">
        <v>124</v>
      </c>
      <c r="E83" s="3">
        <v>1354.5</v>
      </c>
      <c r="F83" s="5">
        <f t="shared" si="4"/>
        <v>48632.89</v>
      </c>
    </row>
    <row r="84" spans="3:6" x14ac:dyDescent="0.25">
      <c r="C84" s="101" t="s">
        <v>124</v>
      </c>
      <c r="E84" s="3">
        <v>882.8</v>
      </c>
      <c r="F84" s="5">
        <f t="shared" si="4"/>
        <v>47750.09</v>
      </c>
    </row>
    <row r="85" spans="3:6" x14ac:dyDescent="0.25">
      <c r="C85" s="101" t="s">
        <v>124</v>
      </c>
      <c r="E85" s="3">
        <v>183.4</v>
      </c>
      <c r="F85" s="5">
        <f t="shared" si="4"/>
        <v>47566.689999999995</v>
      </c>
    </row>
    <row r="86" spans="3:6" x14ac:dyDescent="0.25">
      <c r="C86" s="101" t="s">
        <v>124</v>
      </c>
      <c r="E86" s="3">
        <v>145.9</v>
      </c>
      <c r="F86" s="5">
        <f t="shared" si="4"/>
        <v>47420.789999999994</v>
      </c>
    </row>
    <row r="87" spans="3:6" x14ac:dyDescent="0.25">
      <c r="C87" s="101" t="s">
        <v>124</v>
      </c>
      <c r="E87" s="3">
        <v>344.9</v>
      </c>
      <c r="F87" s="5">
        <f t="shared" si="4"/>
        <v>47075.889999999992</v>
      </c>
    </row>
    <row r="88" spans="3:6" x14ac:dyDescent="0.25">
      <c r="C88" s="101" t="s">
        <v>124</v>
      </c>
      <c r="E88" s="3">
        <v>126.8</v>
      </c>
      <c r="F88" s="5">
        <f t="shared" si="4"/>
        <v>46949.089999999989</v>
      </c>
    </row>
    <row r="89" spans="3:6" x14ac:dyDescent="0.25">
      <c r="C89" s="101" t="s">
        <v>124</v>
      </c>
      <c r="E89" s="3">
        <v>1417.5</v>
      </c>
      <c r="F89" s="5">
        <f t="shared" si="4"/>
        <v>45531.589999999989</v>
      </c>
    </row>
    <row r="90" spans="3:6" x14ac:dyDescent="0.25">
      <c r="C90" s="101" t="s">
        <v>124</v>
      </c>
      <c r="E90" s="3">
        <v>6000</v>
      </c>
      <c r="F90" s="5">
        <f t="shared" si="4"/>
        <v>39531.589999999989</v>
      </c>
    </row>
    <row r="91" spans="3:6" x14ac:dyDescent="0.25">
      <c r="C91" s="101" t="s">
        <v>124</v>
      </c>
      <c r="E91" s="3">
        <v>6000</v>
      </c>
      <c r="F91" s="5">
        <f t="shared" si="4"/>
        <v>33531.589999999989</v>
      </c>
    </row>
    <row r="92" spans="3:6" x14ac:dyDescent="0.25">
      <c r="C92" s="101" t="s">
        <v>124</v>
      </c>
      <c r="E92" s="3">
        <v>6000</v>
      </c>
      <c r="F92" s="5">
        <f t="shared" si="4"/>
        <v>27531.589999999989</v>
      </c>
    </row>
    <row r="93" spans="3:6" x14ac:dyDescent="0.25">
      <c r="C93" s="101" t="s">
        <v>124</v>
      </c>
      <c r="E93" s="3">
        <v>6000</v>
      </c>
      <c r="F93" s="5">
        <f t="shared" si="4"/>
        <v>21531.589999999989</v>
      </c>
    </row>
    <row r="94" spans="3:6" x14ac:dyDescent="0.25">
      <c r="C94" s="101" t="s">
        <v>124</v>
      </c>
      <c r="E94" s="3">
        <v>6000</v>
      </c>
      <c r="F94" s="5">
        <f t="shared" si="4"/>
        <v>15531.589999999989</v>
      </c>
    </row>
    <row r="95" spans="3:6" x14ac:dyDescent="0.25">
      <c r="C95" s="101" t="s">
        <v>124</v>
      </c>
      <c r="E95" s="3">
        <v>40</v>
      </c>
      <c r="F95" s="5">
        <f t="shared" si="4"/>
        <v>15491.589999999989</v>
      </c>
    </row>
    <row r="96" spans="3:6" x14ac:dyDescent="0.25">
      <c r="C96" s="101" t="s">
        <v>124</v>
      </c>
      <c r="E96" s="3">
        <v>5</v>
      </c>
      <c r="F96" s="5">
        <f t="shared" si="4"/>
        <v>15486.589999999989</v>
      </c>
    </row>
    <row r="97" spans="1:6" x14ac:dyDescent="0.25">
      <c r="C97" s="101" t="s">
        <v>124</v>
      </c>
      <c r="E97" s="3">
        <v>28</v>
      </c>
      <c r="F97" s="5">
        <f t="shared" si="4"/>
        <v>15458.589999999989</v>
      </c>
    </row>
    <row r="98" spans="1:6" x14ac:dyDescent="0.25">
      <c r="C98" s="101" t="s">
        <v>124</v>
      </c>
      <c r="E98" s="3">
        <v>2000</v>
      </c>
      <c r="F98" s="5">
        <f t="shared" si="4"/>
        <v>13458.589999999989</v>
      </c>
    </row>
    <row r="99" spans="1:6" x14ac:dyDescent="0.25">
      <c r="C99" s="101" t="s">
        <v>124</v>
      </c>
      <c r="E99" s="3">
        <v>40</v>
      </c>
      <c r="F99" s="5">
        <f t="shared" si="4"/>
        <v>13418.589999999989</v>
      </c>
    </row>
    <row r="100" spans="1:6" x14ac:dyDescent="0.25">
      <c r="C100" s="101" t="s">
        <v>124</v>
      </c>
      <c r="E100" s="3">
        <v>5</v>
      </c>
      <c r="F100" s="5">
        <f t="shared" si="4"/>
        <v>13413.589999999989</v>
      </c>
    </row>
    <row r="101" spans="1:6" x14ac:dyDescent="0.25">
      <c r="C101" s="101" t="s">
        <v>124</v>
      </c>
      <c r="E101" s="3">
        <v>5</v>
      </c>
      <c r="F101" s="5">
        <f t="shared" si="4"/>
        <v>13408.589999999989</v>
      </c>
    </row>
    <row r="102" spans="1:6" x14ac:dyDescent="0.25">
      <c r="A102" s="1">
        <v>45596</v>
      </c>
      <c r="C102" s="101" t="s">
        <v>124</v>
      </c>
      <c r="E102" s="3">
        <v>40</v>
      </c>
      <c r="F102" s="5">
        <f t="shared" si="4"/>
        <v>13368.589999999989</v>
      </c>
    </row>
    <row r="103" spans="1:6" x14ac:dyDescent="0.25">
      <c r="C103" t="s">
        <v>131</v>
      </c>
      <c r="D103" s="3">
        <v>14.02</v>
      </c>
      <c r="F103" s="5">
        <f t="shared" si="4"/>
        <v>13382.60999999999</v>
      </c>
    </row>
    <row r="104" spans="1:6" x14ac:dyDescent="0.25">
      <c r="C104" s="101" t="s">
        <v>124</v>
      </c>
      <c r="E104" s="3">
        <v>40</v>
      </c>
      <c r="F104" s="5">
        <f t="shared" si="4"/>
        <v>13342.60999999999</v>
      </c>
    </row>
    <row r="105" spans="1:6" x14ac:dyDescent="0.25">
      <c r="C105" s="101" t="s">
        <v>124</v>
      </c>
      <c r="E105" s="3">
        <v>5</v>
      </c>
      <c r="F105" s="5">
        <f t="shared" si="4"/>
        <v>13337.60999999999</v>
      </c>
    </row>
    <row r="106" spans="1:6" x14ac:dyDescent="0.25">
      <c r="C106" s="101" t="s">
        <v>124</v>
      </c>
      <c r="D106" s="3">
        <v>110.86</v>
      </c>
      <c r="F106" s="5">
        <f t="shared" si="4"/>
        <v>13448.46999999999</v>
      </c>
    </row>
    <row r="107" spans="1:6" x14ac:dyDescent="0.25">
      <c r="C107" s="101" t="s">
        <v>124</v>
      </c>
      <c r="D107" s="3">
        <v>1166.3</v>
      </c>
      <c r="F107" s="5">
        <f t="shared" si="4"/>
        <v>14614.76999999999</v>
      </c>
    </row>
    <row r="108" spans="1:6" x14ac:dyDescent="0.25">
      <c r="C108" s="101" t="s">
        <v>124</v>
      </c>
      <c r="E108" s="3">
        <v>479.3</v>
      </c>
      <c r="F108" s="5">
        <f t="shared" si="4"/>
        <v>14135.46999999999</v>
      </c>
    </row>
    <row r="109" spans="1:6" x14ac:dyDescent="0.25">
      <c r="C109" s="101" t="s">
        <v>124</v>
      </c>
      <c r="D109" s="3">
        <v>21168.7</v>
      </c>
      <c r="F109" s="5">
        <f t="shared" si="4"/>
        <v>35304.169999999991</v>
      </c>
    </row>
    <row r="110" spans="1:6" x14ac:dyDescent="0.25">
      <c r="C110" s="101" t="s">
        <v>124</v>
      </c>
      <c r="D110" s="3">
        <v>1142</v>
      </c>
      <c r="F110" s="5">
        <f t="shared" si="4"/>
        <v>36446.169999999991</v>
      </c>
    </row>
    <row r="111" spans="1:6" x14ac:dyDescent="0.25">
      <c r="C111" s="101" t="s">
        <v>124</v>
      </c>
      <c r="E111" s="3">
        <v>5</v>
      </c>
      <c r="F111" s="5">
        <f t="shared" si="4"/>
        <v>36441.169999999991</v>
      </c>
    </row>
    <row r="112" spans="1:6" x14ac:dyDescent="0.25">
      <c r="C112" s="101" t="s">
        <v>124</v>
      </c>
      <c r="E112" s="3">
        <v>40</v>
      </c>
      <c r="F112" s="5">
        <f t="shared" si="4"/>
        <v>36401.169999999991</v>
      </c>
    </row>
    <row r="113" spans="3:6" x14ac:dyDescent="0.25">
      <c r="C113" s="101" t="s">
        <v>124</v>
      </c>
      <c r="E113" s="3">
        <v>6000</v>
      </c>
      <c r="F113" s="5">
        <f t="shared" si="4"/>
        <v>30401.169999999991</v>
      </c>
    </row>
    <row r="114" spans="3:6" x14ac:dyDescent="0.25">
      <c r="C114" s="101" t="s">
        <v>124</v>
      </c>
      <c r="E114" s="3">
        <v>6000</v>
      </c>
      <c r="F114" s="5">
        <f t="shared" si="4"/>
        <v>24401.169999999991</v>
      </c>
    </row>
    <row r="115" spans="3:6" x14ac:dyDescent="0.25">
      <c r="C115" s="101" t="s">
        <v>124</v>
      </c>
      <c r="E115" s="3">
        <v>6000</v>
      </c>
      <c r="F115" s="5">
        <f t="shared" si="4"/>
        <v>18401.169999999991</v>
      </c>
    </row>
    <row r="116" spans="3:6" x14ac:dyDescent="0.25">
      <c r="C116" s="101" t="s">
        <v>124</v>
      </c>
      <c r="E116" s="3">
        <v>2000</v>
      </c>
      <c r="F116" s="5">
        <f t="shared" si="4"/>
        <v>16401.169999999991</v>
      </c>
    </row>
    <row r="117" spans="3:6" x14ac:dyDescent="0.25">
      <c r="C117" s="101" t="s">
        <v>124</v>
      </c>
      <c r="D117" s="3">
        <v>9923.35</v>
      </c>
      <c r="F117" s="5">
        <f t="shared" si="4"/>
        <v>26324.51999999999</v>
      </c>
    </row>
    <row r="118" spans="3:6" x14ac:dyDescent="0.25">
      <c r="C118" s="101" t="s">
        <v>124</v>
      </c>
      <c r="E118" s="3">
        <v>3997</v>
      </c>
      <c r="F118" s="5">
        <f t="shared" si="4"/>
        <v>22327.51999999999</v>
      </c>
    </row>
    <row r="119" spans="3:6" x14ac:dyDescent="0.25">
      <c r="C119" s="101" t="s">
        <v>124</v>
      </c>
      <c r="E119" s="3">
        <v>598</v>
      </c>
      <c r="F119" s="5">
        <f t="shared" si="4"/>
        <v>21729.51999999999</v>
      </c>
    </row>
    <row r="120" spans="3:6" x14ac:dyDescent="0.25">
      <c r="C120" s="101" t="s">
        <v>124</v>
      </c>
      <c r="E120" s="3">
        <v>684</v>
      </c>
      <c r="F120" s="5">
        <f t="shared" si="4"/>
        <v>21045.51999999999</v>
      </c>
    </row>
    <row r="121" spans="3:6" x14ac:dyDescent="0.25">
      <c r="C121" s="101" t="s">
        <v>124</v>
      </c>
      <c r="E121" s="3">
        <v>298</v>
      </c>
      <c r="F121" s="5">
        <f t="shared" si="4"/>
        <v>20747.51999999999</v>
      </c>
    </row>
    <row r="122" spans="3:6" x14ac:dyDescent="0.25">
      <c r="C122" s="101" t="s">
        <v>124</v>
      </c>
      <c r="E122" s="3">
        <v>341.9</v>
      </c>
      <c r="F122" s="5">
        <f t="shared" si="4"/>
        <v>20405.619999999988</v>
      </c>
    </row>
    <row r="123" spans="3:6" x14ac:dyDescent="0.25">
      <c r="C123" s="101" t="s">
        <v>124</v>
      </c>
      <c r="E123" s="3">
        <v>223.5</v>
      </c>
      <c r="F123" s="5">
        <f t="shared" si="4"/>
        <v>20182.119999999988</v>
      </c>
    </row>
    <row r="124" spans="3:6" x14ac:dyDescent="0.25">
      <c r="C124" s="101" t="s">
        <v>124</v>
      </c>
      <c r="E124" s="3">
        <v>60</v>
      </c>
      <c r="F124" s="5">
        <f t="shared" si="4"/>
        <v>20122.119999999988</v>
      </c>
    </row>
    <row r="125" spans="3:6" x14ac:dyDescent="0.25">
      <c r="C125" s="101" t="s">
        <v>124</v>
      </c>
      <c r="E125" s="3">
        <v>5</v>
      </c>
      <c r="F125" s="5">
        <f t="shared" si="4"/>
        <v>20117.119999999988</v>
      </c>
    </row>
    <row r="126" spans="3:6" x14ac:dyDescent="0.25">
      <c r="C126" s="101" t="s">
        <v>124</v>
      </c>
      <c r="E126" s="3">
        <v>2500</v>
      </c>
      <c r="F126" s="5">
        <f t="shared" si="4"/>
        <v>17617.119999999988</v>
      </c>
    </row>
    <row r="127" spans="3:6" x14ac:dyDescent="0.25">
      <c r="C127" s="101" t="s">
        <v>124</v>
      </c>
      <c r="E127" s="3">
        <v>5</v>
      </c>
      <c r="F127" s="5">
        <f t="shared" si="4"/>
        <v>17612.119999999988</v>
      </c>
    </row>
    <row r="128" spans="3:6" x14ac:dyDescent="0.25">
      <c r="C128" s="101" t="s">
        <v>124</v>
      </c>
      <c r="E128" s="3">
        <v>40</v>
      </c>
      <c r="F128" s="5">
        <f t="shared" si="4"/>
        <v>17572.119999999988</v>
      </c>
    </row>
    <row r="129" spans="3:6" x14ac:dyDescent="0.25">
      <c r="C129" s="101" t="s">
        <v>124</v>
      </c>
      <c r="E129" s="3">
        <v>40</v>
      </c>
      <c r="F129" s="5">
        <f t="shared" si="4"/>
        <v>17532.119999999988</v>
      </c>
    </row>
    <row r="130" spans="3:6" x14ac:dyDescent="0.25">
      <c r="C130" s="101" t="s">
        <v>124</v>
      </c>
      <c r="E130" s="3">
        <v>5</v>
      </c>
      <c r="F130" s="5">
        <f t="shared" si="4"/>
        <v>17527.119999999988</v>
      </c>
    </row>
    <row r="131" spans="3:6" x14ac:dyDescent="0.25">
      <c r="C131" s="101" t="s">
        <v>124</v>
      </c>
      <c r="E131" s="3">
        <v>24</v>
      </c>
      <c r="F131" s="5">
        <f t="shared" si="4"/>
        <v>17503.119999999988</v>
      </c>
    </row>
    <row r="132" spans="3:6" x14ac:dyDescent="0.25">
      <c r="C132" s="101" t="s">
        <v>124</v>
      </c>
      <c r="E132" s="3">
        <v>5</v>
      </c>
      <c r="F132" s="5">
        <f t="shared" si="4"/>
        <v>17498.119999999988</v>
      </c>
    </row>
    <row r="133" spans="3:6" x14ac:dyDescent="0.25">
      <c r="C133" s="101" t="s">
        <v>124</v>
      </c>
      <c r="E133" s="3">
        <v>20</v>
      </c>
      <c r="F133" s="5">
        <f t="shared" si="4"/>
        <v>17478.119999999988</v>
      </c>
    </row>
    <row r="134" spans="3:6" x14ac:dyDescent="0.25">
      <c r="C134" s="101" t="s">
        <v>124</v>
      </c>
      <c r="E134" s="3">
        <v>40</v>
      </c>
      <c r="F134" s="5">
        <f t="shared" ref="F134:F197" si="5">F133+D134-E134</f>
        <v>17438.119999999988</v>
      </c>
    </row>
    <row r="135" spans="3:6" x14ac:dyDescent="0.25">
      <c r="C135" s="101" t="s">
        <v>124</v>
      </c>
      <c r="E135" s="3">
        <v>5</v>
      </c>
      <c r="F135" s="5">
        <f t="shared" si="5"/>
        <v>17433.119999999988</v>
      </c>
    </row>
    <row r="136" spans="3:6" x14ac:dyDescent="0.25">
      <c r="C136" s="101" t="s">
        <v>124</v>
      </c>
      <c r="E136" s="3">
        <v>5</v>
      </c>
      <c r="F136" s="5">
        <f t="shared" si="5"/>
        <v>17428.119999999988</v>
      </c>
    </row>
    <row r="137" spans="3:6" x14ac:dyDescent="0.25">
      <c r="C137" s="101" t="s">
        <v>124</v>
      </c>
      <c r="E137" s="3">
        <v>40</v>
      </c>
      <c r="F137" s="5">
        <f t="shared" si="5"/>
        <v>17388.119999999988</v>
      </c>
    </row>
    <row r="138" spans="3:6" x14ac:dyDescent="0.25">
      <c r="C138" s="101" t="s">
        <v>124</v>
      </c>
      <c r="E138" s="3">
        <v>40</v>
      </c>
      <c r="F138" s="5">
        <f t="shared" si="5"/>
        <v>17348.119999999988</v>
      </c>
    </row>
    <row r="139" spans="3:6" x14ac:dyDescent="0.25">
      <c r="C139" s="101" t="s">
        <v>124</v>
      </c>
      <c r="E139" s="3">
        <v>5</v>
      </c>
      <c r="F139" s="5">
        <f t="shared" si="5"/>
        <v>17343.119999999988</v>
      </c>
    </row>
    <row r="140" spans="3:6" x14ac:dyDescent="0.25">
      <c r="C140" s="101" t="s">
        <v>124</v>
      </c>
      <c r="E140" s="3">
        <v>5</v>
      </c>
      <c r="F140" s="5">
        <f t="shared" si="5"/>
        <v>17338.119999999988</v>
      </c>
    </row>
    <row r="141" spans="3:6" x14ac:dyDescent="0.25">
      <c r="C141" s="101" t="s">
        <v>124</v>
      </c>
      <c r="E141" s="3">
        <v>40</v>
      </c>
      <c r="F141" s="5">
        <f t="shared" si="5"/>
        <v>17298.119999999988</v>
      </c>
    </row>
    <row r="142" spans="3:6" x14ac:dyDescent="0.25">
      <c r="C142" s="101" t="s">
        <v>124</v>
      </c>
      <c r="D142" s="3">
        <v>1011.4</v>
      </c>
      <c r="F142" s="5">
        <f t="shared" si="5"/>
        <v>18309.51999999999</v>
      </c>
    </row>
    <row r="143" spans="3:6" x14ac:dyDescent="0.25">
      <c r="C143" s="101" t="s">
        <v>124</v>
      </c>
      <c r="D143" s="3">
        <v>255852.31</v>
      </c>
      <c r="F143" s="5">
        <f t="shared" si="5"/>
        <v>274161.82999999996</v>
      </c>
    </row>
    <row r="144" spans="3:6" x14ac:dyDescent="0.25">
      <c r="C144" s="101" t="s">
        <v>124</v>
      </c>
      <c r="E144" s="3">
        <v>255852.31</v>
      </c>
      <c r="F144" s="5">
        <f t="shared" si="5"/>
        <v>18309.51999999996</v>
      </c>
    </row>
    <row r="145" spans="3:6" x14ac:dyDescent="0.25">
      <c r="C145" s="101" t="s">
        <v>124</v>
      </c>
      <c r="D145" s="3">
        <v>65620.600000000006</v>
      </c>
      <c r="F145" s="5">
        <f t="shared" si="5"/>
        <v>83930.119999999966</v>
      </c>
    </row>
    <row r="146" spans="3:6" x14ac:dyDescent="0.25">
      <c r="C146" s="101" t="s">
        <v>124</v>
      </c>
      <c r="D146" s="3">
        <v>2000</v>
      </c>
      <c r="F146" s="5">
        <f t="shared" si="5"/>
        <v>85930.119999999966</v>
      </c>
    </row>
    <row r="147" spans="3:6" x14ac:dyDescent="0.25">
      <c r="C147" s="101" t="s">
        <v>124</v>
      </c>
      <c r="D147" s="3">
        <v>32886.65</v>
      </c>
      <c r="F147" s="5">
        <f t="shared" si="5"/>
        <v>118816.76999999996</v>
      </c>
    </row>
    <row r="148" spans="3:6" x14ac:dyDescent="0.25">
      <c r="C148" s="101" t="s">
        <v>124</v>
      </c>
      <c r="E148" s="3">
        <v>14312.7</v>
      </c>
      <c r="F148" s="5">
        <f t="shared" si="5"/>
        <v>104504.06999999996</v>
      </c>
    </row>
    <row r="149" spans="3:6" x14ac:dyDescent="0.25">
      <c r="C149" s="101" t="s">
        <v>124</v>
      </c>
      <c r="E149" s="3">
        <v>1590.3</v>
      </c>
      <c r="F149" s="5">
        <f t="shared" si="5"/>
        <v>102913.76999999996</v>
      </c>
    </row>
    <row r="150" spans="3:6" x14ac:dyDescent="0.25">
      <c r="C150" s="101" t="s">
        <v>124</v>
      </c>
      <c r="D150" s="3">
        <v>17000</v>
      </c>
      <c r="F150" s="5">
        <f t="shared" si="5"/>
        <v>119913.76999999996</v>
      </c>
    </row>
    <row r="151" spans="3:6" x14ac:dyDescent="0.25">
      <c r="C151" s="101" t="s">
        <v>124</v>
      </c>
      <c r="E151" s="3">
        <v>4093</v>
      </c>
      <c r="F151" s="5">
        <f t="shared" si="5"/>
        <v>115820.76999999996</v>
      </c>
    </row>
    <row r="152" spans="3:6" x14ac:dyDescent="0.25">
      <c r="C152" s="101" t="s">
        <v>124</v>
      </c>
      <c r="D152" s="3">
        <v>20000</v>
      </c>
      <c r="F152" s="5">
        <f t="shared" si="5"/>
        <v>135820.76999999996</v>
      </c>
    </row>
    <row r="153" spans="3:6" x14ac:dyDescent="0.25">
      <c r="C153" s="101" t="s">
        <v>124</v>
      </c>
      <c r="D153" s="3">
        <v>15210</v>
      </c>
      <c r="F153" s="5">
        <f t="shared" si="5"/>
        <v>151030.76999999996</v>
      </c>
    </row>
    <row r="154" spans="3:6" x14ac:dyDescent="0.25">
      <c r="C154" s="101" t="s">
        <v>124</v>
      </c>
      <c r="E154" s="3">
        <v>10000</v>
      </c>
      <c r="F154" s="5">
        <f t="shared" si="5"/>
        <v>141030.76999999996</v>
      </c>
    </row>
    <row r="155" spans="3:6" x14ac:dyDescent="0.25">
      <c r="C155" s="101" t="s">
        <v>124</v>
      </c>
      <c r="D155" s="3">
        <v>15000</v>
      </c>
      <c r="F155" s="5">
        <f t="shared" si="5"/>
        <v>156030.76999999996</v>
      </c>
    </row>
    <row r="156" spans="3:6" x14ac:dyDescent="0.25">
      <c r="C156" s="101" t="s">
        <v>124</v>
      </c>
      <c r="E156" s="3">
        <v>6000</v>
      </c>
      <c r="F156" s="5">
        <f t="shared" si="5"/>
        <v>150030.76999999996</v>
      </c>
    </row>
    <row r="157" spans="3:6" x14ac:dyDescent="0.25">
      <c r="C157" s="101" t="s">
        <v>124</v>
      </c>
      <c r="E157" s="3">
        <v>6000</v>
      </c>
      <c r="F157" s="5">
        <f t="shared" si="5"/>
        <v>144030.76999999996</v>
      </c>
    </row>
    <row r="158" spans="3:6" x14ac:dyDescent="0.25">
      <c r="C158" s="101" t="s">
        <v>124</v>
      </c>
      <c r="E158" s="3">
        <v>6000</v>
      </c>
      <c r="F158" s="5">
        <f t="shared" si="5"/>
        <v>138030.76999999996</v>
      </c>
    </row>
    <row r="159" spans="3:6" x14ac:dyDescent="0.25">
      <c r="C159" s="101" t="s">
        <v>124</v>
      </c>
      <c r="E159" s="3">
        <v>2000</v>
      </c>
      <c r="F159" s="5">
        <f t="shared" si="5"/>
        <v>136030.76999999996</v>
      </c>
    </row>
    <row r="160" spans="3:6" x14ac:dyDescent="0.25">
      <c r="C160" s="101" t="s">
        <v>124</v>
      </c>
      <c r="E160" s="3">
        <v>40</v>
      </c>
      <c r="F160" s="5">
        <f t="shared" si="5"/>
        <v>135990.76999999996</v>
      </c>
    </row>
    <row r="161" spans="3:6" x14ac:dyDescent="0.25">
      <c r="C161" s="101" t="s">
        <v>124</v>
      </c>
      <c r="E161" s="3">
        <v>5</v>
      </c>
      <c r="F161" s="5">
        <f t="shared" si="5"/>
        <v>135985.76999999996</v>
      </c>
    </row>
    <row r="162" spans="3:6" x14ac:dyDescent="0.25">
      <c r="C162" s="101" t="s">
        <v>124</v>
      </c>
      <c r="E162" s="3">
        <v>20</v>
      </c>
      <c r="F162" s="5">
        <f t="shared" si="5"/>
        <v>135965.76999999996</v>
      </c>
    </row>
    <row r="163" spans="3:6" x14ac:dyDescent="0.25">
      <c r="C163" s="101" t="s">
        <v>124</v>
      </c>
      <c r="E163" s="3">
        <v>6000</v>
      </c>
      <c r="F163" s="5">
        <f t="shared" si="5"/>
        <v>129965.76999999996</v>
      </c>
    </row>
    <row r="164" spans="3:6" x14ac:dyDescent="0.25">
      <c r="C164" s="101" t="s">
        <v>124</v>
      </c>
      <c r="E164" s="3">
        <v>6000</v>
      </c>
      <c r="F164" s="5">
        <f t="shared" si="5"/>
        <v>123965.76999999996</v>
      </c>
    </row>
    <row r="165" spans="3:6" x14ac:dyDescent="0.25">
      <c r="C165" s="101" t="s">
        <v>124</v>
      </c>
      <c r="E165" s="3">
        <v>40</v>
      </c>
      <c r="F165" s="5">
        <f t="shared" si="5"/>
        <v>123925.76999999996</v>
      </c>
    </row>
    <row r="166" spans="3:6" x14ac:dyDescent="0.25">
      <c r="C166" s="101" t="s">
        <v>124</v>
      </c>
      <c r="E166" s="3">
        <v>5</v>
      </c>
      <c r="F166" s="5">
        <f t="shared" si="5"/>
        <v>123920.76999999996</v>
      </c>
    </row>
    <row r="167" spans="3:6" x14ac:dyDescent="0.25">
      <c r="C167" s="101" t="s">
        <v>124</v>
      </c>
      <c r="E167" s="3">
        <v>5</v>
      </c>
      <c r="F167" s="5">
        <f t="shared" si="5"/>
        <v>123915.76999999996</v>
      </c>
    </row>
    <row r="168" spans="3:6" x14ac:dyDescent="0.25">
      <c r="C168" s="101" t="s">
        <v>124</v>
      </c>
      <c r="E168" s="3">
        <v>40</v>
      </c>
      <c r="F168" s="5">
        <f t="shared" si="5"/>
        <v>123875.76999999996</v>
      </c>
    </row>
    <row r="169" spans="3:6" x14ac:dyDescent="0.25">
      <c r="C169" s="101" t="s">
        <v>124</v>
      </c>
      <c r="E169" s="3">
        <v>30</v>
      </c>
      <c r="F169" s="5">
        <f t="shared" si="5"/>
        <v>123845.76999999996</v>
      </c>
    </row>
    <row r="170" spans="3:6" x14ac:dyDescent="0.25">
      <c r="C170" s="101" t="s">
        <v>124</v>
      </c>
      <c r="E170" s="3">
        <v>5</v>
      </c>
      <c r="F170" s="5">
        <f t="shared" si="5"/>
        <v>123840.76999999996</v>
      </c>
    </row>
    <row r="171" spans="3:6" x14ac:dyDescent="0.25">
      <c r="C171" s="101" t="s">
        <v>124</v>
      </c>
      <c r="E171" s="3">
        <v>5</v>
      </c>
      <c r="F171" s="5">
        <f t="shared" si="5"/>
        <v>123835.76999999996</v>
      </c>
    </row>
    <row r="172" spans="3:6" x14ac:dyDescent="0.25">
      <c r="C172" s="101" t="s">
        <v>124</v>
      </c>
      <c r="E172" s="3">
        <v>20</v>
      </c>
      <c r="F172" s="5">
        <f t="shared" si="5"/>
        <v>123815.76999999996</v>
      </c>
    </row>
    <row r="173" spans="3:6" x14ac:dyDescent="0.25">
      <c r="C173" s="101" t="s">
        <v>124</v>
      </c>
      <c r="E173" s="3">
        <v>40</v>
      </c>
      <c r="F173" s="5">
        <f t="shared" si="5"/>
        <v>123775.76999999996</v>
      </c>
    </row>
    <row r="174" spans="3:6" x14ac:dyDescent="0.25">
      <c r="C174" s="101" t="s">
        <v>124</v>
      </c>
      <c r="E174" s="3">
        <v>5</v>
      </c>
      <c r="F174" s="5">
        <f t="shared" si="5"/>
        <v>123770.76999999996</v>
      </c>
    </row>
    <row r="175" spans="3:6" x14ac:dyDescent="0.25">
      <c r="C175" s="101" t="s">
        <v>124</v>
      </c>
      <c r="E175" s="3">
        <v>10000</v>
      </c>
      <c r="F175" s="5">
        <f t="shared" si="5"/>
        <v>113770.76999999996</v>
      </c>
    </row>
    <row r="176" spans="3:6" x14ac:dyDescent="0.25">
      <c r="C176" s="101" t="s">
        <v>124</v>
      </c>
      <c r="E176" s="3">
        <v>10000</v>
      </c>
      <c r="F176" s="5">
        <f t="shared" si="5"/>
        <v>103770.76999999996</v>
      </c>
    </row>
    <row r="177" spans="1:6" x14ac:dyDescent="0.25">
      <c r="C177" s="101" t="s">
        <v>124</v>
      </c>
      <c r="E177" s="3">
        <v>5</v>
      </c>
      <c r="F177" s="5">
        <f t="shared" si="5"/>
        <v>103765.76999999996</v>
      </c>
    </row>
    <row r="178" spans="1:6" x14ac:dyDescent="0.25">
      <c r="A178" s="1">
        <v>45626</v>
      </c>
      <c r="C178" s="101" t="s">
        <v>124</v>
      </c>
      <c r="E178" s="3">
        <v>20</v>
      </c>
      <c r="F178" s="5">
        <f t="shared" si="5"/>
        <v>103745.76999999996</v>
      </c>
    </row>
    <row r="179" spans="1:6" x14ac:dyDescent="0.25">
      <c r="C179" t="s">
        <v>131</v>
      </c>
      <c r="D179" s="3">
        <v>24.18</v>
      </c>
      <c r="F179" s="5">
        <f t="shared" si="5"/>
        <v>103769.94999999995</v>
      </c>
    </row>
    <row r="180" spans="1:6" x14ac:dyDescent="0.25">
      <c r="C180" s="101" t="s">
        <v>124</v>
      </c>
      <c r="E180" s="3">
        <v>40000</v>
      </c>
      <c r="F180" s="5">
        <f t="shared" si="5"/>
        <v>63769.949999999953</v>
      </c>
    </row>
    <row r="181" spans="1:6" x14ac:dyDescent="0.25">
      <c r="C181" s="101" t="s">
        <v>124</v>
      </c>
      <c r="D181" s="3">
        <v>80000</v>
      </c>
      <c r="F181" s="5">
        <f t="shared" si="5"/>
        <v>143769.94999999995</v>
      </c>
    </row>
    <row r="182" spans="1:6" x14ac:dyDescent="0.25">
      <c r="C182" s="101" t="s">
        <v>124</v>
      </c>
      <c r="D182" s="3">
        <v>750.03</v>
      </c>
      <c r="F182" s="5">
        <f t="shared" si="5"/>
        <v>144519.97999999995</v>
      </c>
    </row>
    <row r="183" spans="1:6" x14ac:dyDescent="0.25">
      <c r="C183" s="101" t="s">
        <v>124</v>
      </c>
      <c r="E183" s="3">
        <v>2500</v>
      </c>
      <c r="F183" s="5">
        <f t="shared" si="5"/>
        <v>142019.97999999995</v>
      </c>
    </row>
    <row r="184" spans="1:6" x14ac:dyDescent="0.25">
      <c r="C184" s="101" t="s">
        <v>124</v>
      </c>
      <c r="D184" s="3">
        <v>4706.6000000000004</v>
      </c>
      <c r="F184" s="5">
        <f t="shared" si="5"/>
        <v>146726.57999999996</v>
      </c>
    </row>
    <row r="185" spans="1:6" x14ac:dyDescent="0.25">
      <c r="C185" s="101" t="s">
        <v>124</v>
      </c>
      <c r="D185" s="3">
        <v>1689</v>
      </c>
      <c r="F185" s="5">
        <f t="shared" si="5"/>
        <v>148415.57999999996</v>
      </c>
    </row>
    <row r="186" spans="1:6" x14ac:dyDescent="0.25">
      <c r="C186" s="101" t="s">
        <v>124</v>
      </c>
      <c r="E186" s="3">
        <v>40</v>
      </c>
      <c r="F186" s="5">
        <f t="shared" si="5"/>
        <v>148375.57999999996</v>
      </c>
    </row>
    <row r="187" spans="1:6" x14ac:dyDescent="0.25">
      <c r="C187" s="101" t="s">
        <v>124</v>
      </c>
      <c r="E187" s="3">
        <v>5</v>
      </c>
      <c r="F187" s="5">
        <f t="shared" si="5"/>
        <v>148370.57999999996</v>
      </c>
    </row>
    <row r="188" spans="1:6" x14ac:dyDescent="0.25">
      <c r="C188" s="101" t="s">
        <v>124</v>
      </c>
      <c r="E188" s="3">
        <v>457</v>
      </c>
      <c r="F188" s="5">
        <f t="shared" si="5"/>
        <v>147913.57999999996</v>
      </c>
    </row>
    <row r="189" spans="1:6" x14ac:dyDescent="0.25">
      <c r="C189" s="101" t="s">
        <v>124</v>
      </c>
      <c r="D189" s="3">
        <v>1000</v>
      </c>
      <c r="F189" s="5">
        <f t="shared" si="5"/>
        <v>148913.57999999996</v>
      </c>
    </row>
    <row r="190" spans="1:6" x14ac:dyDescent="0.25">
      <c r="C190" s="101" t="s">
        <v>124</v>
      </c>
      <c r="E190" s="3">
        <v>10000</v>
      </c>
      <c r="F190" s="5">
        <f t="shared" si="5"/>
        <v>138913.57999999996</v>
      </c>
    </row>
    <row r="191" spans="1:6" x14ac:dyDescent="0.25">
      <c r="C191" s="101" t="s">
        <v>124</v>
      </c>
      <c r="E191" s="3">
        <v>10000</v>
      </c>
      <c r="F191" s="5">
        <f t="shared" si="5"/>
        <v>128913.57999999996</v>
      </c>
    </row>
    <row r="192" spans="1:6" x14ac:dyDescent="0.25">
      <c r="C192" s="101" t="s">
        <v>124</v>
      </c>
      <c r="E192" s="3">
        <v>15000</v>
      </c>
      <c r="F192" s="5">
        <f t="shared" si="5"/>
        <v>113913.57999999996</v>
      </c>
    </row>
    <row r="193" spans="3:6" x14ac:dyDescent="0.25">
      <c r="C193" s="101" t="s">
        <v>124</v>
      </c>
      <c r="E193" s="3">
        <v>5</v>
      </c>
      <c r="F193" s="5">
        <f t="shared" si="5"/>
        <v>113908.57999999996</v>
      </c>
    </row>
    <row r="194" spans="3:6" x14ac:dyDescent="0.25">
      <c r="C194" s="101" t="s">
        <v>124</v>
      </c>
      <c r="E194" s="3">
        <v>20</v>
      </c>
      <c r="F194" s="5">
        <f t="shared" si="5"/>
        <v>113888.57999999996</v>
      </c>
    </row>
    <row r="195" spans="3:6" x14ac:dyDescent="0.25">
      <c r="C195" s="101" t="s">
        <v>124</v>
      </c>
      <c r="E195" s="3">
        <v>6000</v>
      </c>
      <c r="F195" s="5">
        <f t="shared" si="5"/>
        <v>107888.57999999996</v>
      </c>
    </row>
    <row r="196" spans="3:6" x14ac:dyDescent="0.25">
      <c r="C196" s="101" t="s">
        <v>124</v>
      </c>
      <c r="E196" s="3">
        <v>6000</v>
      </c>
      <c r="F196" s="5">
        <f t="shared" si="5"/>
        <v>101888.57999999996</v>
      </c>
    </row>
    <row r="197" spans="3:6" x14ac:dyDescent="0.25">
      <c r="C197" s="101" t="s">
        <v>124</v>
      </c>
      <c r="E197" s="3">
        <v>6000</v>
      </c>
      <c r="F197" s="5">
        <f t="shared" si="5"/>
        <v>95888.579999999958</v>
      </c>
    </row>
    <row r="198" spans="3:6" x14ac:dyDescent="0.25">
      <c r="C198" s="101" t="s">
        <v>124</v>
      </c>
      <c r="E198" s="3">
        <v>2000</v>
      </c>
      <c r="F198" s="5">
        <f t="shared" ref="F198:F261" si="6">F197+D198-E198</f>
        <v>93888.579999999958</v>
      </c>
    </row>
    <row r="199" spans="3:6" x14ac:dyDescent="0.25">
      <c r="C199" s="101" t="s">
        <v>124</v>
      </c>
      <c r="E199" s="3">
        <v>25</v>
      </c>
      <c r="F199" s="5">
        <f t="shared" si="6"/>
        <v>93863.579999999958</v>
      </c>
    </row>
    <row r="200" spans="3:6" x14ac:dyDescent="0.25">
      <c r="C200" s="101" t="s">
        <v>124</v>
      </c>
      <c r="E200" s="3">
        <v>25</v>
      </c>
      <c r="F200" s="5">
        <f t="shared" si="6"/>
        <v>93838.579999999958</v>
      </c>
    </row>
    <row r="201" spans="3:6" x14ac:dyDescent="0.25">
      <c r="C201" s="101" t="s">
        <v>124</v>
      </c>
      <c r="E201" s="3">
        <v>40</v>
      </c>
      <c r="F201" s="5">
        <f t="shared" si="6"/>
        <v>93798.579999999958</v>
      </c>
    </row>
    <row r="202" spans="3:6" x14ac:dyDescent="0.25">
      <c r="C202" s="101" t="s">
        <v>124</v>
      </c>
      <c r="E202" s="3">
        <v>5</v>
      </c>
      <c r="F202" s="5">
        <f t="shared" si="6"/>
        <v>93793.579999999958</v>
      </c>
    </row>
    <row r="203" spans="3:6" x14ac:dyDescent="0.25">
      <c r="C203" s="101" t="s">
        <v>124</v>
      </c>
      <c r="E203" s="3">
        <v>20</v>
      </c>
      <c r="F203" s="5">
        <f t="shared" si="6"/>
        <v>93773.579999999958</v>
      </c>
    </row>
    <row r="204" spans="3:6" x14ac:dyDescent="0.25">
      <c r="C204" s="101" t="s">
        <v>124</v>
      </c>
      <c r="E204" s="3">
        <v>40</v>
      </c>
      <c r="F204" s="5">
        <f t="shared" si="6"/>
        <v>93733.579999999958</v>
      </c>
    </row>
    <row r="205" spans="3:6" x14ac:dyDescent="0.25">
      <c r="C205" s="101" t="s">
        <v>124</v>
      </c>
      <c r="E205" s="3">
        <v>5</v>
      </c>
      <c r="F205" s="5">
        <f t="shared" si="6"/>
        <v>93728.579999999958</v>
      </c>
    </row>
    <row r="206" spans="3:6" x14ac:dyDescent="0.25">
      <c r="C206" s="101" t="s">
        <v>124</v>
      </c>
      <c r="E206" s="3">
        <v>5</v>
      </c>
      <c r="F206" s="5">
        <f t="shared" si="6"/>
        <v>93723.579999999958</v>
      </c>
    </row>
    <row r="207" spans="3:6" x14ac:dyDescent="0.25">
      <c r="C207" s="101" t="s">
        <v>124</v>
      </c>
      <c r="E207" s="3">
        <v>40</v>
      </c>
      <c r="F207" s="5">
        <f t="shared" si="6"/>
        <v>93683.579999999958</v>
      </c>
    </row>
    <row r="208" spans="3:6" x14ac:dyDescent="0.25">
      <c r="C208" s="101" t="s">
        <v>124</v>
      </c>
      <c r="E208" s="3">
        <v>10000</v>
      </c>
      <c r="F208" s="5">
        <f t="shared" si="6"/>
        <v>83683.579999999958</v>
      </c>
    </row>
    <row r="209" spans="3:6" x14ac:dyDescent="0.25">
      <c r="C209" s="101" t="s">
        <v>124</v>
      </c>
      <c r="E209" s="3">
        <v>10000</v>
      </c>
      <c r="F209" s="5">
        <f t="shared" si="6"/>
        <v>73683.579999999958</v>
      </c>
    </row>
    <row r="210" spans="3:6" x14ac:dyDescent="0.25">
      <c r="C210" s="101" t="s">
        <v>124</v>
      </c>
      <c r="E210" s="3">
        <v>6000</v>
      </c>
      <c r="F210" s="5">
        <f t="shared" si="6"/>
        <v>67683.579999999958</v>
      </c>
    </row>
    <row r="211" spans="3:6" x14ac:dyDescent="0.25">
      <c r="C211" s="101" t="s">
        <v>124</v>
      </c>
      <c r="E211" s="3">
        <v>6000</v>
      </c>
      <c r="F211" s="5">
        <f t="shared" si="6"/>
        <v>61683.579999999958</v>
      </c>
    </row>
    <row r="212" spans="3:6" x14ac:dyDescent="0.25">
      <c r="C212" s="101" t="s">
        <v>124</v>
      </c>
      <c r="E212" s="3">
        <v>6000</v>
      </c>
      <c r="F212" s="5">
        <f t="shared" si="6"/>
        <v>55683.579999999958</v>
      </c>
    </row>
    <row r="213" spans="3:6" x14ac:dyDescent="0.25">
      <c r="C213" s="101" t="s">
        <v>124</v>
      </c>
      <c r="E213" s="3">
        <v>2000</v>
      </c>
      <c r="F213" s="5">
        <f t="shared" si="6"/>
        <v>53683.579999999958</v>
      </c>
    </row>
    <row r="214" spans="3:6" x14ac:dyDescent="0.25">
      <c r="C214" s="101" t="s">
        <v>124</v>
      </c>
      <c r="D214" s="3">
        <v>57363.69</v>
      </c>
      <c r="F214" s="5">
        <f t="shared" si="6"/>
        <v>111047.26999999996</v>
      </c>
    </row>
    <row r="215" spans="3:6" x14ac:dyDescent="0.25">
      <c r="C215" s="101" t="s">
        <v>124</v>
      </c>
      <c r="D215" s="3">
        <v>10960</v>
      </c>
      <c r="F215" s="5">
        <f t="shared" si="6"/>
        <v>122007.26999999996</v>
      </c>
    </row>
    <row r="216" spans="3:6" x14ac:dyDescent="0.25">
      <c r="C216" s="101" t="s">
        <v>124</v>
      </c>
      <c r="D216" s="3">
        <v>707</v>
      </c>
      <c r="F216" s="5">
        <f t="shared" si="6"/>
        <v>122714.26999999996</v>
      </c>
    </row>
    <row r="217" spans="3:6" x14ac:dyDescent="0.25">
      <c r="C217" s="101" t="s">
        <v>124</v>
      </c>
      <c r="D217" s="3">
        <v>1003</v>
      </c>
      <c r="F217" s="5">
        <f t="shared" si="6"/>
        <v>123717.26999999996</v>
      </c>
    </row>
    <row r="218" spans="3:6" x14ac:dyDescent="0.25">
      <c r="C218" s="101" t="s">
        <v>124</v>
      </c>
      <c r="D218" s="3">
        <v>690</v>
      </c>
      <c r="F218" s="5">
        <f t="shared" si="6"/>
        <v>124407.26999999996</v>
      </c>
    </row>
    <row r="219" spans="3:6" x14ac:dyDescent="0.25">
      <c r="C219" s="101" t="s">
        <v>124</v>
      </c>
      <c r="D219" s="3">
        <v>1900</v>
      </c>
      <c r="F219" s="5">
        <f t="shared" si="6"/>
        <v>126307.26999999996</v>
      </c>
    </row>
    <row r="220" spans="3:6" x14ac:dyDescent="0.25">
      <c r="C220" s="101" t="s">
        <v>124</v>
      </c>
      <c r="E220" s="3">
        <v>37000</v>
      </c>
      <c r="F220" s="5">
        <f t="shared" si="6"/>
        <v>89307.26999999996</v>
      </c>
    </row>
    <row r="221" spans="3:6" x14ac:dyDescent="0.25">
      <c r="C221" s="101" t="s">
        <v>124</v>
      </c>
      <c r="E221" s="3">
        <v>40</v>
      </c>
      <c r="F221" s="5">
        <f t="shared" si="6"/>
        <v>89267.26999999996</v>
      </c>
    </row>
    <row r="222" spans="3:6" x14ac:dyDescent="0.25">
      <c r="C222" s="101" t="s">
        <v>124</v>
      </c>
      <c r="E222" s="3">
        <v>5</v>
      </c>
      <c r="F222" s="5">
        <f t="shared" si="6"/>
        <v>89262.26999999996</v>
      </c>
    </row>
    <row r="223" spans="3:6" x14ac:dyDescent="0.25">
      <c r="C223" s="101" t="s">
        <v>124</v>
      </c>
      <c r="E223" s="3">
        <v>5</v>
      </c>
      <c r="F223" s="5">
        <f t="shared" si="6"/>
        <v>89257.26999999996</v>
      </c>
    </row>
    <row r="224" spans="3:6" x14ac:dyDescent="0.25">
      <c r="C224" s="101" t="s">
        <v>124</v>
      </c>
      <c r="E224" s="3">
        <v>34</v>
      </c>
      <c r="F224" s="5">
        <f t="shared" si="6"/>
        <v>89223.26999999996</v>
      </c>
    </row>
    <row r="225" spans="1:6" x14ac:dyDescent="0.25">
      <c r="C225" s="101" t="s">
        <v>124</v>
      </c>
      <c r="E225" s="3">
        <v>25</v>
      </c>
      <c r="F225" s="5">
        <f t="shared" si="6"/>
        <v>89198.26999999996</v>
      </c>
    </row>
    <row r="226" spans="1:6" x14ac:dyDescent="0.25">
      <c r="C226" s="101" t="s">
        <v>124</v>
      </c>
      <c r="E226" s="3">
        <v>25</v>
      </c>
      <c r="F226" s="5">
        <f t="shared" si="6"/>
        <v>89173.26999999996</v>
      </c>
    </row>
    <row r="227" spans="1:6" x14ac:dyDescent="0.25">
      <c r="C227" s="101" t="s">
        <v>124</v>
      </c>
      <c r="E227" s="3">
        <v>5</v>
      </c>
      <c r="F227" s="5">
        <f t="shared" si="6"/>
        <v>89168.26999999996</v>
      </c>
    </row>
    <row r="228" spans="1:6" x14ac:dyDescent="0.25">
      <c r="C228" s="101" t="s">
        <v>124</v>
      </c>
      <c r="E228" s="3">
        <v>5</v>
      </c>
      <c r="F228" s="5">
        <f t="shared" si="6"/>
        <v>89163.26999999996</v>
      </c>
    </row>
    <row r="229" spans="1:6" x14ac:dyDescent="0.25">
      <c r="C229" s="101" t="s">
        <v>124</v>
      </c>
      <c r="E229" s="3">
        <v>40</v>
      </c>
      <c r="F229" s="5">
        <f t="shared" si="6"/>
        <v>89123.26999999996</v>
      </c>
    </row>
    <row r="230" spans="1:6" x14ac:dyDescent="0.25">
      <c r="C230" s="101" t="s">
        <v>124</v>
      </c>
      <c r="D230" s="3">
        <v>15329</v>
      </c>
      <c r="F230" s="5">
        <f t="shared" si="6"/>
        <v>104452.26999999996</v>
      </c>
    </row>
    <row r="231" spans="1:6" x14ac:dyDescent="0.25">
      <c r="C231" s="101" t="s">
        <v>124</v>
      </c>
      <c r="E231" s="3">
        <v>5</v>
      </c>
      <c r="F231" s="5">
        <f t="shared" si="6"/>
        <v>104447.26999999996</v>
      </c>
    </row>
    <row r="232" spans="1:6" x14ac:dyDescent="0.25">
      <c r="C232" s="101" t="s">
        <v>124</v>
      </c>
      <c r="E232" s="3">
        <v>6000</v>
      </c>
      <c r="F232" s="5">
        <f t="shared" si="6"/>
        <v>98447.26999999996</v>
      </c>
    </row>
    <row r="233" spans="1:6" x14ac:dyDescent="0.25">
      <c r="C233" s="101" t="s">
        <v>124</v>
      </c>
      <c r="E233" s="3">
        <v>6000</v>
      </c>
      <c r="F233" s="5">
        <f t="shared" si="6"/>
        <v>92447.26999999996</v>
      </c>
    </row>
    <row r="234" spans="1:6" x14ac:dyDescent="0.25">
      <c r="C234" s="101" t="s">
        <v>124</v>
      </c>
      <c r="E234" s="3">
        <v>157.5</v>
      </c>
      <c r="F234" s="5">
        <f t="shared" si="6"/>
        <v>92289.76999999996</v>
      </c>
    </row>
    <row r="235" spans="1:6" x14ac:dyDescent="0.25">
      <c r="C235" s="101" t="s">
        <v>124</v>
      </c>
      <c r="E235" s="3">
        <v>5</v>
      </c>
      <c r="F235" s="5">
        <f t="shared" si="6"/>
        <v>92284.76999999996</v>
      </c>
    </row>
    <row r="236" spans="1:6" x14ac:dyDescent="0.25">
      <c r="C236" s="101" t="s">
        <v>124</v>
      </c>
      <c r="E236" s="3">
        <v>40</v>
      </c>
      <c r="F236" s="5">
        <f t="shared" si="6"/>
        <v>92244.76999999996</v>
      </c>
    </row>
    <row r="237" spans="1:6" x14ac:dyDescent="0.25">
      <c r="C237" s="101" t="s">
        <v>124</v>
      </c>
      <c r="E237" s="3">
        <v>6000</v>
      </c>
      <c r="F237" s="5">
        <f t="shared" si="6"/>
        <v>86244.76999999996</v>
      </c>
    </row>
    <row r="238" spans="1:6" x14ac:dyDescent="0.25">
      <c r="C238" s="101" t="s">
        <v>124</v>
      </c>
      <c r="E238" s="3">
        <v>6000</v>
      </c>
      <c r="F238" s="5">
        <f t="shared" si="6"/>
        <v>80244.76999999996</v>
      </c>
    </row>
    <row r="239" spans="1:6" x14ac:dyDescent="0.25">
      <c r="C239" s="101" t="s">
        <v>124</v>
      </c>
      <c r="E239" s="3">
        <v>6000</v>
      </c>
      <c r="F239" s="5">
        <f t="shared" si="6"/>
        <v>74244.76999999996</v>
      </c>
    </row>
    <row r="240" spans="1:6" x14ac:dyDescent="0.25">
      <c r="A240" s="1">
        <v>45657</v>
      </c>
      <c r="C240" s="101" t="s">
        <v>124</v>
      </c>
      <c r="E240" s="3">
        <v>2000</v>
      </c>
      <c r="F240" s="5">
        <f t="shared" si="6"/>
        <v>72244.76999999996</v>
      </c>
    </row>
    <row r="241" spans="3:6" x14ac:dyDescent="0.25">
      <c r="C241" t="s">
        <v>131</v>
      </c>
      <c r="D241" s="3">
        <v>25.27</v>
      </c>
      <c r="F241" s="5">
        <f t="shared" si="6"/>
        <v>72270.039999999964</v>
      </c>
    </row>
    <row r="242" spans="3:6" x14ac:dyDescent="0.25">
      <c r="C242" s="101" t="s">
        <v>124</v>
      </c>
      <c r="D242" s="3">
        <v>6044.13</v>
      </c>
      <c r="F242" s="5">
        <f t="shared" si="6"/>
        <v>78314.169999999969</v>
      </c>
    </row>
    <row r="243" spans="3:6" x14ac:dyDescent="0.25">
      <c r="C243" s="101" t="s">
        <v>124</v>
      </c>
      <c r="E243" s="3">
        <v>2500</v>
      </c>
      <c r="F243" s="5">
        <f t="shared" si="6"/>
        <v>75814.169999999969</v>
      </c>
    </row>
    <row r="244" spans="3:6" x14ac:dyDescent="0.25">
      <c r="C244" s="101" t="s">
        <v>124</v>
      </c>
      <c r="E244" s="3">
        <v>40</v>
      </c>
      <c r="F244" s="5">
        <f t="shared" si="6"/>
        <v>75774.169999999969</v>
      </c>
    </row>
    <row r="245" spans="3:6" x14ac:dyDescent="0.25">
      <c r="C245" s="101" t="s">
        <v>124</v>
      </c>
      <c r="E245" s="3">
        <v>5</v>
      </c>
      <c r="F245" s="5">
        <f t="shared" si="6"/>
        <v>75769.169999999969</v>
      </c>
    </row>
    <row r="246" spans="3:6" x14ac:dyDescent="0.25">
      <c r="C246" s="101" t="s">
        <v>124</v>
      </c>
      <c r="E246" s="3">
        <v>10000</v>
      </c>
      <c r="F246" s="5">
        <f t="shared" si="6"/>
        <v>65769.169999999969</v>
      </c>
    </row>
    <row r="247" spans="3:6" x14ac:dyDescent="0.25">
      <c r="C247" s="101" t="s">
        <v>124</v>
      </c>
      <c r="E247" s="3">
        <v>31.7</v>
      </c>
      <c r="F247" s="5">
        <f t="shared" si="6"/>
        <v>65737.469999999972</v>
      </c>
    </row>
    <row r="248" spans="3:6" x14ac:dyDescent="0.25">
      <c r="C248" s="101" t="s">
        <v>124</v>
      </c>
      <c r="E248" s="3">
        <v>305.7</v>
      </c>
      <c r="F248" s="5">
        <f t="shared" si="6"/>
        <v>65431.769999999975</v>
      </c>
    </row>
    <row r="249" spans="3:6" x14ac:dyDescent="0.25">
      <c r="C249" s="101" t="s">
        <v>124</v>
      </c>
      <c r="E249" s="3">
        <v>387.5</v>
      </c>
      <c r="F249" s="5">
        <f t="shared" si="6"/>
        <v>65044.269999999975</v>
      </c>
    </row>
    <row r="250" spans="3:6" x14ac:dyDescent="0.25">
      <c r="C250" s="101" t="s">
        <v>124</v>
      </c>
      <c r="E250" s="3">
        <v>198</v>
      </c>
      <c r="F250" s="5">
        <f t="shared" si="6"/>
        <v>64846.269999999975</v>
      </c>
    </row>
    <row r="251" spans="3:6" x14ac:dyDescent="0.25">
      <c r="C251" s="101" t="s">
        <v>124</v>
      </c>
      <c r="E251" s="3">
        <v>782.6</v>
      </c>
      <c r="F251" s="5">
        <f t="shared" si="6"/>
        <v>64063.669999999976</v>
      </c>
    </row>
    <row r="252" spans="3:6" x14ac:dyDescent="0.25">
      <c r="C252" s="101" t="s">
        <v>124</v>
      </c>
      <c r="E252" s="3">
        <v>31.9</v>
      </c>
      <c r="F252" s="5">
        <f t="shared" si="6"/>
        <v>64031.769999999975</v>
      </c>
    </row>
    <row r="253" spans="3:6" x14ac:dyDescent="0.25">
      <c r="C253" s="101" t="s">
        <v>124</v>
      </c>
      <c r="E253" s="3">
        <v>562.20000000000005</v>
      </c>
      <c r="F253" s="5">
        <f t="shared" si="6"/>
        <v>63469.569999999978</v>
      </c>
    </row>
    <row r="254" spans="3:6" x14ac:dyDescent="0.25">
      <c r="C254" s="101" t="s">
        <v>124</v>
      </c>
      <c r="D254" s="3">
        <v>0.8</v>
      </c>
      <c r="F254" s="5">
        <f t="shared" si="6"/>
        <v>63470.369999999981</v>
      </c>
    </row>
    <row r="255" spans="3:6" x14ac:dyDescent="0.25">
      <c r="C255" s="101" t="s">
        <v>124</v>
      </c>
      <c r="E255" s="3">
        <v>5</v>
      </c>
      <c r="F255" s="5">
        <f t="shared" si="6"/>
        <v>63465.369999999981</v>
      </c>
    </row>
    <row r="256" spans="3:6" x14ac:dyDescent="0.25">
      <c r="C256" s="101" t="s">
        <v>124</v>
      </c>
      <c r="E256" s="3">
        <v>40</v>
      </c>
      <c r="F256" s="5">
        <f t="shared" si="6"/>
        <v>63425.369999999981</v>
      </c>
    </row>
    <row r="257" spans="3:6" x14ac:dyDescent="0.25">
      <c r="C257" s="101" t="s">
        <v>124</v>
      </c>
      <c r="E257" s="3">
        <v>40</v>
      </c>
      <c r="F257" s="5">
        <f t="shared" si="6"/>
        <v>63385.369999999981</v>
      </c>
    </row>
    <row r="258" spans="3:6" x14ac:dyDescent="0.25">
      <c r="C258" s="101" t="s">
        <v>124</v>
      </c>
      <c r="E258" s="3">
        <v>5</v>
      </c>
      <c r="F258" s="5">
        <f t="shared" si="6"/>
        <v>63380.369999999981</v>
      </c>
    </row>
    <row r="259" spans="3:6" x14ac:dyDescent="0.25">
      <c r="C259" s="101" t="s">
        <v>124</v>
      </c>
      <c r="E259" s="3">
        <v>5</v>
      </c>
      <c r="F259" s="5">
        <f t="shared" si="6"/>
        <v>63375.369999999981</v>
      </c>
    </row>
    <row r="260" spans="3:6" x14ac:dyDescent="0.25">
      <c r="C260" s="101" t="s">
        <v>124</v>
      </c>
      <c r="E260" s="3">
        <v>40</v>
      </c>
      <c r="F260" s="5">
        <f t="shared" si="6"/>
        <v>63335.369999999981</v>
      </c>
    </row>
    <row r="261" spans="3:6" x14ac:dyDescent="0.25">
      <c r="C261" s="101" t="s">
        <v>124</v>
      </c>
      <c r="E261" s="3">
        <v>40</v>
      </c>
      <c r="F261" s="5">
        <f t="shared" si="6"/>
        <v>63295.369999999981</v>
      </c>
    </row>
    <row r="262" spans="3:6" x14ac:dyDescent="0.25">
      <c r="C262" s="101" t="s">
        <v>124</v>
      </c>
      <c r="E262" s="3">
        <v>5</v>
      </c>
      <c r="F262" s="5">
        <f t="shared" ref="F262:F325" si="7">F261+D262-E262</f>
        <v>63290.369999999981</v>
      </c>
    </row>
    <row r="263" spans="3:6" x14ac:dyDescent="0.25">
      <c r="C263" s="101" t="s">
        <v>124</v>
      </c>
      <c r="E263" s="3">
        <v>10000</v>
      </c>
      <c r="F263" s="5">
        <f t="shared" si="7"/>
        <v>53290.369999999981</v>
      </c>
    </row>
    <row r="264" spans="3:6" x14ac:dyDescent="0.25">
      <c r="C264" s="101" t="s">
        <v>124</v>
      </c>
      <c r="E264" s="3">
        <v>10000</v>
      </c>
      <c r="F264" s="5">
        <f t="shared" si="7"/>
        <v>43290.369999999981</v>
      </c>
    </row>
    <row r="265" spans="3:6" x14ac:dyDescent="0.25">
      <c r="C265" s="101" t="s">
        <v>124</v>
      </c>
      <c r="D265" s="3">
        <v>52772.08</v>
      </c>
      <c r="F265" s="5">
        <f t="shared" si="7"/>
        <v>96062.449999999983</v>
      </c>
    </row>
    <row r="266" spans="3:6" x14ac:dyDescent="0.25">
      <c r="C266" s="101" t="s">
        <v>124</v>
      </c>
      <c r="E266" s="3">
        <v>5</v>
      </c>
      <c r="F266" s="5">
        <f t="shared" si="7"/>
        <v>96057.449999999983</v>
      </c>
    </row>
    <row r="267" spans="3:6" x14ac:dyDescent="0.25">
      <c r="C267" s="101" t="s">
        <v>124</v>
      </c>
      <c r="E267" s="3">
        <v>40</v>
      </c>
      <c r="F267" s="5">
        <f t="shared" si="7"/>
        <v>96017.449999999983</v>
      </c>
    </row>
    <row r="268" spans="3:6" x14ac:dyDescent="0.25">
      <c r="C268" s="101" t="s">
        <v>124</v>
      </c>
      <c r="E268" s="3">
        <v>101.4</v>
      </c>
      <c r="F268" s="5">
        <f t="shared" si="7"/>
        <v>95916.049999999988</v>
      </c>
    </row>
    <row r="269" spans="3:6" x14ac:dyDescent="0.25">
      <c r="C269" s="101" t="s">
        <v>124</v>
      </c>
      <c r="E269" s="3">
        <v>326.2</v>
      </c>
      <c r="F269" s="5">
        <f t="shared" si="7"/>
        <v>95589.849999999991</v>
      </c>
    </row>
    <row r="270" spans="3:6" x14ac:dyDescent="0.25">
      <c r="C270" s="101" t="s">
        <v>124</v>
      </c>
      <c r="E270" s="3">
        <v>26.1</v>
      </c>
      <c r="F270" s="5">
        <f t="shared" si="7"/>
        <v>95563.749999999985</v>
      </c>
    </row>
    <row r="271" spans="3:6" x14ac:dyDescent="0.25">
      <c r="C271" s="101" t="s">
        <v>124</v>
      </c>
      <c r="E271" s="3">
        <v>100.9</v>
      </c>
      <c r="F271" s="5">
        <f t="shared" si="7"/>
        <v>95462.849999999991</v>
      </c>
    </row>
    <row r="272" spans="3:6" x14ac:dyDescent="0.25">
      <c r="C272" s="101" t="s">
        <v>124</v>
      </c>
      <c r="E272" s="3">
        <v>275.60000000000002</v>
      </c>
      <c r="F272" s="5">
        <f t="shared" si="7"/>
        <v>95187.249999999985</v>
      </c>
    </row>
    <row r="273" spans="3:6" x14ac:dyDescent="0.25">
      <c r="C273" s="101" t="s">
        <v>124</v>
      </c>
      <c r="E273" s="3">
        <v>314.2</v>
      </c>
      <c r="F273" s="5">
        <f t="shared" si="7"/>
        <v>94873.049999999988</v>
      </c>
    </row>
    <row r="274" spans="3:6" x14ac:dyDescent="0.25">
      <c r="C274" s="101" t="s">
        <v>124</v>
      </c>
      <c r="E274" s="3">
        <v>578.79999999999995</v>
      </c>
      <c r="F274" s="5">
        <f t="shared" si="7"/>
        <v>94294.249999999985</v>
      </c>
    </row>
    <row r="275" spans="3:6" x14ac:dyDescent="0.25">
      <c r="C275" s="101" t="s">
        <v>124</v>
      </c>
      <c r="E275" s="3">
        <v>671.4</v>
      </c>
      <c r="F275" s="5">
        <f t="shared" si="7"/>
        <v>93622.849999999991</v>
      </c>
    </row>
    <row r="276" spans="3:6" x14ac:dyDescent="0.25">
      <c r="C276" s="101" t="s">
        <v>124</v>
      </c>
      <c r="E276" s="3">
        <v>6821.3</v>
      </c>
      <c r="F276" s="5">
        <f t="shared" si="7"/>
        <v>86801.549999999988</v>
      </c>
    </row>
    <row r="277" spans="3:6" x14ac:dyDescent="0.25">
      <c r="C277" s="101" t="s">
        <v>124</v>
      </c>
      <c r="E277" s="3">
        <v>692.8</v>
      </c>
      <c r="F277" s="5">
        <f t="shared" si="7"/>
        <v>86108.749999999985</v>
      </c>
    </row>
    <row r="278" spans="3:6" x14ac:dyDescent="0.25">
      <c r="C278" s="101" t="s">
        <v>124</v>
      </c>
      <c r="E278" s="3">
        <v>2104.4</v>
      </c>
      <c r="F278" s="5">
        <f t="shared" si="7"/>
        <v>84004.349999999991</v>
      </c>
    </row>
    <row r="279" spans="3:6" x14ac:dyDescent="0.25">
      <c r="C279" s="101" t="s">
        <v>124</v>
      </c>
      <c r="E279" s="3">
        <v>317.10000000000002</v>
      </c>
      <c r="F279" s="5">
        <f t="shared" si="7"/>
        <v>83687.249999999985</v>
      </c>
    </row>
    <row r="280" spans="3:6" x14ac:dyDescent="0.25">
      <c r="C280" s="101" t="s">
        <v>124</v>
      </c>
      <c r="E280" s="3">
        <v>1221.1500000000001</v>
      </c>
      <c r="F280" s="5">
        <f t="shared" si="7"/>
        <v>82466.099999999991</v>
      </c>
    </row>
    <row r="281" spans="3:6" x14ac:dyDescent="0.25">
      <c r="C281" s="101" t="s">
        <v>124</v>
      </c>
      <c r="E281" s="3">
        <v>700.36</v>
      </c>
      <c r="F281" s="5">
        <f t="shared" si="7"/>
        <v>81765.739999999991</v>
      </c>
    </row>
    <row r="282" spans="3:6" x14ac:dyDescent="0.25">
      <c r="C282" s="101" t="s">
        <v>124</v>
      </c>
      <c r="E282" s="3">
        <v>5850</v>
      </c>
      <c r="F282" s="5">
        <f t="shared" si="7"/>
        <v>75915.739999999991</v>
      </c>
    </row>
    <row r="283" spans="3:6" x14ac:dyDescent="0.25">
      <c r="C283" s="101" t="s">
        <v>124</v>
      </c>
      <c r="E283" s="3">
        <v>567</v>
      </c>
      <c r="F283" s="5">
        <f t="shared" si="7"/>
        <v>75348.739999999991</v>
      </c>
    </row>
    <row r="284" spans="3:6" x14ac:dyDescent="0.25">
      <c r="C284" s="101" t="s">
        <v>124</v>
      </c>
      <c r="E284" s="3">
        <v>109.69</v>
      </c>
      <c r="F284" s="5">
        <f t="shared" si="7"/>
        <v>75239.049999999988</v>
      </c>
    </row>
    <row r="285" spans="3:6" x14ac:dyDescent="0.25">
      <c r="C285" s="101" t="s">
        <v>124</v>
      </c>
      <c r="E285" s="3">
        <v>1012.76</v>
      </c>
      <c r="F285" s="5">
        <f t="shared" si="7"/>
        <v>74226.289999999994</v>
      </c>
    </row>
    <row r="286" spans="3:6" x14ac:dyDescent="0.25">
      <c r="C286" s="101" t="s">
        <v>124</v>
      </c>
      <c r="E286" s="3">
        <v>411.2</v>
      </c>
      <c r="F286" s="5">
        <f t="shared" si="7"/>
        <v>73815.09</v>
      </c>
    </row>
    <row r="287" spans="3:6" x14ac:dyDescent="0.25">
      <c r="C287" s="101" t="s">
        <v>124</v>
      </c>
      <c r="E287" s="3">
        <v>183.51</v>
      </c>
      <c r="F287" s="5">
        <f t="shared" si="7"/>
        <v>73631.58</v>
      </c>
    </row>
    <row r="288" spans="3:6" x14ac:dyDescent="0.25">
      <c r="C288" s="101" t="s">
        <v>124</v>
      </c>
      <c r="E288" s="3">
        <v>105</v>
      </c>
      <c r="F288" s="5">
        <f t="shared" si="7"/>
        <v>73526.58</v>
      </c>
    </row>
    <row r="289" spans="3:6" x14ac:dyDescent="0.25">
      <c r="C289" s="101" t="s">
        <v>124</v>
      </c>
      <c r="E289" s="3">
        <v>222</v>
      </c>
      <c r="F289" s="5">
        <f t="shared" si="7"/>
        <v>73304.58</v>
      </c>
    </row>
    <row r="290" spans="3:6" x14ac:dyDescent="0.25">
      <c r="C290" s="101" t="s">
        <v>124</v>
      </c>
      <c r="E290" s="3">
        <v>1000</v>
      </c>
      <c r="F290" s="5">
        <f t="shared" si="7"/>
        <v>72304.58</v>
      </c>
    </row>
    <row r="291" spans="3:6" x14ac:dyDescent="0.25">
      <c r="C291" s="101" t="s">
        <v>124</v>
      </c>
      <c r="E291" s="3">
        <v>40</v>
      </c>
      <c r="F291" s="5">
        <f t="shared" si="7"/>
        <v>72264.58</v>
      </c>
    </row>
    <row r="292" spans="3:6" x14ac:dyDescent="0.25">
      <c r="C292" s="101" t="s">
        <v>124</v>
      </c>
      <c r="E292" s="3">
        <v>5</v>
      </c>
      <c r="F292" s="5">
        <f t="shared" si="7"/>
        <v>72259.58</v>
      </c>
    </row>
    <row r="293" spans="3:6" x14ac:dyDescent="0.25">
      <c r="C293" s="101" t="s">
        <v>124</v>
      </c>
      <c r="E293" s="3">
        <v>2000</v>
      </c>
      <c r="F293" s="5">
        <f t="shared" si="7"/>
        <v>70259.58</v>
      </c>
    </row>
    <row r="294" spans="3:6" x14ac:dyDescent="0.25">
      <c r="C294" s="101" t="s">
        <v>124</v>
      </c>
      <c r="E294" s="3">
        <v>5</v>
      </c>
      <c r="F294" s="5">
        <f t="shared" si="7"/>
        <v>70254.58</v>
      </c>
    </row>
    <row r="295" spans="3:6" x14ac:dyDescent="0.25">
      <c r="C295" s="101" t="s">
        <v>124</v>
      </c>
      <c r="E295" s="3">
        <v>40</v>
      </c>
      <c r="F295" s="5">
        <f t="shared" si="7"/>
        <v>70214.58</v>
      </c>
    </row>
    <row r="296" spans="3:6" x14ac:dyDescent="0.25">
      <c r="C296" s="101" t="s">
        <v>124</v>
      </c>
      <c r="E296" s="3">
        <v>40</v>
      </c>
      <c r="F296" s="5">
        <f t="shared" si="7"/>
        <v>70174.58</v>
      </c>
    </row>
    <row r="297" spans="3:6" x14ac:dyDescent="0.25">
      <c r="C297" s="101" t="s">
        <v>124</v>
      </c>
      <c r="E297" s="3">
        <v>5</v>
      </c>
      <c r="F297" s="5">
        <f t="shared" si="7"/>
        <v>70169.58</v>
      </c>
    </row>
    <row r="298" spans="3:6" x14ac:dyDescent="0.25">
      <c r="C298" s="101" t="s">
        <v>124</v>
      </c>
      <c r="E298" s="3">
        <v>1159.2</v>
      </c>
      <c r="F298" s="5">
        <f t="shared" si="7"/>
        <v>69010.38</v>
      </c>
    </row>
    <row r="299" spans="3:6" x14ac:dyDescent="0.25">
      <c r="C299" s="101" t="s">
        <v>124</v>
      </c>
      <c r="E299" s="3">
        <v>197.5</v>
      </c>
      <c r="F299" s="5">
        <f t="shared" si="7"/>
        <v>68812.88</v>
      </c>
    </row>
    <row r="300" spans="3:6" x14ac:dyDescent="0.25">
      <c r="C300" s="101" t="s">
        <v>124</v>
      </c>
      <c r="E300" s="3">
        <v>2333.5</v>
      </c>
      <c r="F300" s="5">
        <f t="shared" si="7"/>
        <v>66479.38</v>
      </c>
    </row>
    <row r="301" spans="3:6" x14ac:dyDescent="0.25">
      <c r="C301" s="101" t="s">
        <v>124</v>
      </c>
      <c r="E301" s="3">
        <v>5</v>
      </c>
      <c r="F301" s="5">
        <f t="shared" si="7"/>
        <v>66474.38</v>
      </c>
    </row>
    <row r="302" spans="3:6" x14ac:dyDescent="0.25">
      <c r="C302" s="101" t="s">
        <v>124</v>
      </c>
      <c r="E302" s="3">
        <v>40</v>
      </c>
      <c r="F302" s="5">
        <f t="shared" si="7"/>
        <v>66434.38</v>
      </c>
    </row>
    <row r="303" spans="3:6" x14ac:dyDescent="0.25">
      <c r="C303" s="101" t="s">
        <v>124</v>
      </c>
      <c r="E303" s="3">
        <v>10000</v>
      </c>
      <c r="F303" s="5">
        <f t="shared" si="7"/>
        <v>56434.380000000005</v>
      </c>
    </row>
    <row r="304" spans="3:6" x14ac:dyDescent="0.25">
      <c r="C304" s="101" t="s">
        <v>124</v>
      </c>
      <c r="E304" s="3">
        <v>10000</v>
      </c>
      <c r="F304" s="5">
        <f t="shared" si="7"/>
        <v>46434.380000000005</v>
      </c>
    </row>
    <row r="305" spans="1:6" x14ac:dyDescent="0.25">
      <c r="C305" s="101" t="s">
        <v>124</v>
      </c>
      <c r="E305" s="3">
        <v>40</v>
      </c>
      <c r="F305" s="5">
        <f t="shared" si="7"/>
        <v>46394.380000000005</v>
      </c>
    </row>
    <row r="306" spans="1:6" x14ac:dyDescent="0.25">
      <c r="C306" s="101" t="s">
        <v>124</v>
      </c>
      <c r="E306" s="3">
        <v>5</v>
      </c>
      <c r="F306" s="5">
        <f t="shared" si="7"/>
        <v>46389.380000000005</v>
      </c>
    </row>
    <row r="307" spans="1:6" x14ac:dyDescent="0.25">
      <c r="C307" s="101" t="s">
        <v>124</v>
      </c>
      <c r="E307" s="3">
        <v>5</v>
      </c>
      <c r="F307" s="5">
        <f t="shared" si="7"/>
        <v>46384.380000000005</v>
      </c>
    </row>
    <row r="308" spans="1:6" x14ac:dyDescent="0.25">
      <c r="A308" s="1">
        <v>45688</v>
      </c>
      <c r="C308" s="101" t="s">
        <v>124</v>
      </c>
      <c r="E308" s="3">
        <v>20</v>
      </c>
      <c r="F308" s="5">
        <f t="shared" si="7"/>
        <v>46364.380000000005</v>
      </c>
    </row>
    <row r="309" spans="1:6" x14ac:dyDescent="0.25">
      <c r="C309" s="101" t="s">
        <v>124</v>
      </c>
      <c r="E309" s="3">
        <v>8</v>
      </c>
      <c r="F309" s="5">
        <f t="shared" si="7"/>
        <v>46356.380000000005</v>
      </c>
    </row>
    <row r="310" spans="1:6" x14ac:dyDescent="0.25">
      <c r="C310" t="s">
        <v>131</v>
      </c>
      <c r="D310" s="3">
        <v>14.43</v>
      </c>
      <c r="F310" s="5">
        <f t="shared" si="7"/>
        <v>46370.810000000005</v>
      </c>
    </row>
    <row r="311" spans="1:6" x14ac:dyDescent="0.25">
      <c r="C311" s="101" t="s">
        <v>124</v>
      </c>
      <c r="E311" s="3">
        <v>40</v>
      </c>
      <c r="F311" s="5">
        <f t="shared" si="7"/>
        <v>46330.810000000005</v>
      </c>
    </row>
    <row r="312" spans="1:6" x14ac:dyDescent="0.25">
      <c r="C312" s="101" t="s">
        <v>124</v>
      </c>
      <c r="D312" s="3">
        <v>1802.46</v>
      </c>
      <c r="F312" s="5">
        <f t="shared" si="7"/>
        <v>48133.270000000004</v>
      </c>
    </row>
    <row r="313" spans="1:6" x14ac:dyDescent="0.25">
      <c r="C313" s="101" t="s">
        <v>124</v>
      </c>
      <c r="E313" s="3">
        <v>5</v>
      </c>
      <c r="F313" s="5">
        <f t="shared" si="7"/>
        <v>48128.270000000004</v>
      </c>
    </row>
    <row r="314" spans="1:6" x14ac:dyDescent="0.25">
      <c r="C314" s="101" t="s">
        <v>124</v>
      </c>
      <c r="E314" s="3">
        <v>2500</v>
      </c>
      <c r="F314" s="5">
        <f t="shared" si="7"/>
        <v>45628.270000000004</v>
      </c>
    </row>
    <row r="315" spans="1:6" x14ac:dyDescent="0.25">
      <c r="C315" s="101" t="s">
        <v>124</v>
      </c>
      <c r="E315" s="3">
        <v>5</v>
      </c>
      <c r="F315" s="5">
        <f t="shared" si="7"/>
        <v>45623.270000000004</v>
      </c>
    </row>
    <row r="316" spans="1:6" x14ac:dyDescent="0.25">
      <c r="C316" s="101" t="s">
        <v>124</v>
      </c>
      <c r="E316" s="3">
        <v>20</v>
      </c>
      <c r="F316" s="5">
        <f t="shared" si="7"/>
        <v>45603.270000000004</v>
      </c>
    </row>
    <row r="317" spans="1:6" x14ac:dyDescent="0.25">
      <c r="C317" s="101" t="s">
        <v>124</v>
      </c>
      <c r="E317" s="3">
        <v>40</v>
      </c>
      <c r="F317" s="5">
        <f t="shared" si="7"/>
        <v>45563.270000000004</v>
      </c>
    </row>
    <row r="318" spans="1:6" x14ac:dyDescent="0.25">
      <c r="C318" s="101" t="s">
        <v>124</v>
      </c>
      <c r="E318" s="3">
        <v>5</v>
      </c>
      <c r="F318" s="5">
        <f t="shared" si="7"/>
        <v>45558.270000000004</v>
      </c>
    </row>
    <row r="319" spans="1:6" x14ac:dyDescent="0.25">
      <c r="C319" s="101" t="s">
        <v>124</v>
      </c>
      <c r="E319" s="3">
        <v>5</v>
      </c>
      <c r="F319" s="5">
        <f t="shared" si="7"/>
        <v>45553.270000000004</v>
      </c>
    </row>
    <row r="320" spans="1:6" x14ac:dyDescent="0.25">
      <c r="C320" s="101" t="s">
        <v>124</v>
      </c>
      <c r="E320" s="3">
        <v>40</v>
      </c>
      <c r="F320" s="5">
        <f t="shared" si="7"/>
        <v>45513.270000000004</v>
      </c>
    </row>
    <row r="321" spans="3:6" x14ac:dyDescent="0.25">
      <c r="C321" s="101" t="s">
        <v>124</v>
      </c>
      <c r="E321" s="3">
        <v>40</v>
      </c>
      <c r="F321" s="5">
        <f t="shared" si="7"/>
        <v>45473.270000000004</v>
      </c>
    </row>
    <row r="322" spans="3:6" x14ac:dyDescent="0.25">
      <c r="C322" s="101" t="s">
        <v>124</v>
      </c>
      <c r="E322" s="3">
        <v>5</v>
      </c>
      <c r="F322" s="5">
        <f t="shared" si="7"/>
        <v>45468.270000000004</v>
      </c>
    </row>
    <row r="323" spans="3:6" x14ac:dyDescent="0.25">
      <c r="C323" s="101" t="s">
        <v>124</v>
      </c>
      <c r="E323" s="3">
        <v>5</v>
      </c>
      <c r="F323" s="5">
        <f t="shared" si="7"/>
        <v>45463.270000000004</v>
      </c>
    </row>
    <row r="324" spans="3:6" x14ac:dyDescent="0.25">
      <c r="C324" s="101" t="s">
        <v>124</v>
      </c>
      <c r="E324" s="3">
        <v>20</v>
      </c>
      <c r="F324" s="5">
        <f t="shared" si="7"/>
        <v>45443.270000000004</v>
      </c>
    </row>
    <row r="325" spans="3:6" x14ac:dyDescent="0.25">
      <c r="C325" s="101" t="s">
        <v>124</v>
      </c>
      <c r="D325" s="3">
        <v>122761.91</v>
      </c>
      <c r="F325" s="5">
        <f t="shared" si="7"/>
        <v>168205.18</v>
      </c>
    </row>
    <row r="326" spans="3:6" x14ac:dyDescent="0.25">
      <c r="C326" s="101" t="s">
        <v>124</v>
      </c>
      <c r="E326" s="3">
        <v>21000</v>
      </c>
      <c r="F326" s="5">
        <f t="shared" ref="F326:F390" si="8">F325+D326-E326</f>
        <v>147205.18</v>
      </c>
    </row>
    <row r="327" spans="3:6" x14ac:dyDescent="0.25">
      <c r="C327" s="101" t="s">
        <v>124</v>
      </c>
      <c r="E327" s="3">
        <v>40</v>
      </c>
      <c r="F327" s="5">
        <f t="shared" si="8"/>
        <v>147165.18</v>
      </c>
    </row>
    <row r="328" spans="3:6" x14ac:dyDescent="0.25">
      <c r="C328" s="101" t="s">
        <v>124</v>
      </c>
      <c r="E328" s="3">
        <v>5</v>
      </c>
      <c r="F328" s="5">
        <f t="shared" si="8"/>
        <v>147160.18</v>
      </c>
    </row>
    <row r="329" spans="3:6" x14ac:dyDescent="0.25">
      <c r="C329" s="101" t="s">
        <v>124</v>
      </c>
      <c r="E329" s="3">
        <v>5</v>
      </c>
      <c r="F329" s="5">
        <f t="shared" si="8"/>
        <v>147155.18</v>
      </c>
    </row>
    <row r="330" spans="3:6" x14ac:dyDescent="0.25">
      <c r="C330" s="101" t="s">
        <v>124</v>
      </c>
      <c r="E330" s="3">
        <v>20</v>
      </c>
      <c r="F330" s="5">
        <f t="shared" si="8"/>
        <v>147135.18</v>
      </c>
    </row>
    <row r="331" spans="3:6" x14ac:dyDescent="0.25">
      <c r="C331" s="101" t="s">
        <v>124</v>
      </c>
      <c r="E331" s="3">
        <v>338.4</v>
      </c>
      <c r="F331" s="5">
        <f t="shared" si="8"/>
        <v>146796.78</v>
      </c>
    </row>
    <row r="332" spans="3:6" x14ac:dyDescent="0.25">
      <c r="C332" s="101" t="s">
        <v>124</v>
      </c>
      <c r="E332" s="3">
        <v>718.4</v>
      </c>
      <c r="F332" s="5">
        <f t="shared" si="8"/>
        <v>146078.38</v>
      </c>
    </row>
    <row r="333" spans="3:6" x14ac:dyDescent="0.25">
      <c r="C333" s="101" t="s">
        <v>124</v>
      </c>
      <c r="E333" s="3">
        <v>115.9</v>
      </c>
      <c r="F333" s="5">
        <f t="shared" si="8"/>
        <v>145962.48000000001</v>
      </c>
    </row>
    <row r="334" spans="3:6" x14ac:dyDescent="0.25">
      <c r="C334" s="101" t="s">
        <v>124</v>
      </c>
      <c r="E334" s="3">
        <v>208.8</v>
      </c>
      <c r="F334" s="5">
        <f t="shared" si="8"/>
        <v>145753.68000000002</v>
      </c>
    </row>
    <row r="335" spans="3:6" x14ac:dyDescent="0.25">
      <c r="C335" s="101" t="s">
        <v>124</v>
      </c>
      <c r="E335" s="3">
        <v>319.8</v>
      </c>
      <c r="F335" s="5">
        <f t="shared" si="8"/>
        <v>145433.88000000003</v>
      </c>
    </row>
    <row r="336" spans="3:6" x14ac:dyDescent="0.25">
      <c r="C336" s="101" t="s">
        <v>124</v>
      </c>
      <c r="E336" s="3">
        <v>18269.3</v>
      </c>
      <c r="F336" s="5">
        <f t="shared" si="8"/>
        <v>127164.58000000003</v>
      </c>
    </row>
    <row r="337" spans="3:6" x14ac:dyDescent="0.25">
      <c r="C337" s="101" t="s">
        <v>124</v>
      </c>
      <c r="E337" s="3">
        <v>1033.8</v>
      </c>
      <c r="F337" s="5">
        <f t="shared" si="8"/>
        <v>126130.78000000003</v>
      </c>
    </row>
    <row r="338" spans="3:6" x14ac:dyDescent="0.25">
      <c r="C338" s="101" t="s">
        <v>124</v>
      </c>
      <c r="E338" s="3">
        <v>18580.599999999999</v>
      </c>
      <c r="F338" s="5">
        <f t="shared" si="8"/>
        <v>107550.18000000002</v>
      </c>
    </row>
    <row r="339" spans="3:6" x14ac:dyDescent="0.25">
      <c r="C339" s="101" t="s">
        <v>124</v>
      </c>
      <c r="E339" s="3">
        <v>4255.8</v>
      </c>
      <c r="F339" s="5">
        <f t="shared" si="8"/>
        <v>103294.38000000002</v>
      </c>
    </row>
    <row r="340" spans="3:6" x14ac:dyDescent="0.25">
      <c r="C340" s="101" t="s">
        <v>124</v>
      </c>
      <c r="E340" s="3">
        <v>2000</v>
      </c>
      <c r="F340" s="5">
        <f t="shared" si="8"/>
        <v>101294.38000000002</v>
      </c>
    </row>
    <row r="341" spans="3:6" x14ac:dyDescent="0.25">
      <c r="C341" s="101" t="s">
        <v>124</v>
      </c>
      <c r="E341" s="3">
        <v>1000</v>
      </c>
      <c r="F341" s="5">
        <f t="shared" si="8"/>
        <v>100294.38000000002</v>
      </c>
    </row>
    <row r="342" spans="3:6" x14ac:dyDescent="0.25">
      <c r="C342" s="101" t="s">
        <v>124</v>
      </c>
      <c r="E342" s="3">
        <v>500</v>
      </c>
      <c r="F342" s="5">
        <f t="shared" si="8"/>
        <v>99794.380000000019</v>
      </c>
    </row>
    <row r="343" spans="3:6" x14ac:dyDescent="0.25">
      <c r="C343" s="101" t="s">
        <v>124</v>
      </c>
      <c r="E343" s="3">
        <v>10000</v>
      </c>
      <c r="F343" s="5">
        <f t="shared" si="8"/>
        <v>89794.380000000019</v>
      </c>
    </row>
    <row r="344" spans="3:6" x14ac:dyDescent="0.25">
      <c r="C344" s="101" t="s">
        <v>124</v>
      </c>
      <c r="E344" s="3">
        <v>10000</v>
      </c>
      <c r="F344" s="5">
        <f t="shared" si="8"/>
        <v>79794.380000000019</v>
      </c>
    </row>
    <row r="345" spans="3:6" x14ac:dyDescent="0.25">
      <c r="C345" s="101" t="s">
        <v>124</v>
      </c>
      <c r="E345" s="3">
        <v>838.7</v>
      </c>
      <c r="F345" s="5">
        <f t="shared" si="8"/>
        <v>78955.680000000022</v>
      </c>
    </row>
    <row r="346" spans="3:6" x14ac:dyDescent="0.25">
      <c r="C346" s="101" t="s">
        <v>124</v>
      </c>
      <c r="E346" s="3">
        <v>447.8</v>
      </c>
      <c r="F346" s="5">
        <f t="shared" si="8"/>
        <v>78507.880000000019</v>
      </c>
    </row>
    <row r="347" spans="3:6" x14ac:dyDescent="0.25">
      <c r="C347" s="101" t="s">
        <v>124</v>
      </c>
      <c r="E347" s="3">
        <v>390.6</v>
      </c>
      <c r="F347" s="5">
        <f t="shared" si="8"/>
        <v>78117.280000000013</v>
      </c>
    </row>
    <row r="348" spans="3:6" x14ac:dyDescent="0.25">
      <c r="C348" s="101" t="s">
        <v>124</v>
      </c>
      <c r="E348" s="3">
        <v>223.6</v>
      </c>
      <c r="F348" s="5">
        <f t="shared" si="8"/>
        <v>77893.680000000008</v>
      </c>
    </row>
    <row r="349" spans="3:6" x14ac:dyDescent="0.25">
      <c r="C349" s="101" t="s">
        <v>124</v>
      </c>
      <c r="E349" s="3">
        <v>204</v>
      </c>
      <c r="F349" s="5">
        <f t="shared" si="8"/>
        <v>77689.680000000008</v>
      </c>
    </row>
    <row r="350" spans="3:6" x14ac:dyDescent="0.25">
      <c r="C350" s="101" t="s">
        <v>124</v>
      </c>
      <c r="E350" s="3">
        <v>126.8</v>
      </c>
      <c r="F350" s="5">
        <f t="shared" si="8"/>
        <v>77562.880000000005</v>
      </c>
    </row>
    <row r="351" spans="3:6" x14ac:dyDescent="0.25">
      <c r="C351" s="101" t="s">
        <v>124</v>
      </c>
      <c r="E351" s="3">
        <v>164.9</v>
      </c>
      <c r="F351" s="5">
        <f t="shared" si="8"/>
        <v>77397.98000000001</v>
      </c>
    </row>
    <row r="352" spans="3:6" x14ac:dyDescent="0.25">
      <c r="C352" s="101" t="s">
        <v>124</v>
      </c>
      <c r="E352" s="3">
        <v>84.4</v>
      </c>
      <c r="F352" s="5">
        <f t="shared" si="8"/>
        <v>77313.580000000016</v>
      </c>
    </row>
    <row r="353" spans="1:6" x14ac:dyDescent="0.25">
      <c r="C353" s="101" t="s">
        <v>124</v>
      </c>
      <c r="E353" s="3">
        <v>131.5</v>
      </c>
      <c r="F353" s="5">
        <f t="shared" si="8"/>
        <v>77182.080000000016</v>
      </c>
    </row>
    <row r="354" spans="1:6" x14ac:dyDescent="0.25">
      <c r="C354" s="101" t="s">
        <v>124</v>
      </c>
      <c r="D354" s="3">
        <v>1362.71</v>
      </c>
      <c r="F354" s="5">
        <f t="shared" si="8"/>
        <v>78544.790000000023</v>
      </c>
    </row>
    <row r="355" spans="1:6" x14ac:dyDescent="0.25">
      <c r="C355" s="101" t="s">
        <v>124</v>
      </c>
      <c r="E355" s="3">
        <v>112</v>
      </c>
      <c r="F355" s="5">
        <f t="shared" si="8"/>
        <v>78432.790000000023</v>
      </c>
    </row>
    <row r="356" spans="1:6" x14ac:dyDescent="0.25">
      <c r="C356" s="101" t="s">
        <v>124</v>
      </c>
      <c r="E356" s="3">
        <v>113</v>
      </c>
      <c r="F356" s="5">
        <f t="shared" si="8"/>
        <v>78319.790000000023</v>
      </c>
    </row>
    <row r="357" spans="1:6" x14ac:dyDescent="0.25">
      <c r="C357" s="101" t="s">
        <v>124</v>
      </c>
      <c r="E357" s="3">
        <v>310</v>
      </c>
      <c r="F357" s="5">
        <f t="shared" si="8"/>
        <v>78009.790000000023</v>
      </c>
    </row>
    <row r="358" spans="1:6" x14ac:dyDescent="0.25">
      <c r="C358" s="101" t="s">
        <v>124</v>
      </c>
      <c r="E358" s="3">
        <v>494</v>
      </c>
      <c r="F358" s="5">
        <f t="shared" si="8"/>
        <v>77515.790000000023</v>
      </c>
    </row>
    <row r="359" spans="1:6" x14ac:dyDescent="0.25">
      <c r="C359" s="101" t="s">
        <v>124</v>
      </c>
      <c r="E359" s="3">
        <v>3948.5</v>
      </c>
      <c r="F359" s="5">
        <f t="shared" si="8"/>
        <v>73567.290000000023</v>
      </c>
    </row>
    <row r="360" spans="1:6" x14ac:dyDescent="0.25">
      <c r="C360" s="101" t="s">
        <v>124</v>
      </c>
      <c r="E360" s="3">
        <v>235</v>
      </c>
      <c r="F360" s="5">
        <f t="shared" si="8"/>
        <v>73332.290000000023</v>
      </c>
    </row>
    <row r="361" spans="1:6" x14ac:dyDescent="0.25">
      <c r="C361" s="101" t="s">
        <v>124</v>
      </c>
      <c r="E361" s="3">
        <v>150</v>
      </c>
      <c r="F361" s="5">
        <f t="shared" si="8"/>
        <v>73182.290000000023</v>
      </c>
    </row>
    <row r="362" spans="1:6" x14ac:dyDescent="0.25">
      <c r="C362" s="101" t="s">
        <v>124</v>
      </c>
      <c r="E362" s="3">
        <v>250</v>
      </c>
      <c r="F362" s="5">
        <f t="shared" si="8"/>
        <v>72932.290000000023</v>
      </c>
    </row>
    <row r="363" spans="1:6" x14ac:dyDescent="0.25">
      <c r="C363" s="101" t="s">
        <v>124</v>
      </c>
      <c r="E363" s="3">
        <v>10000</v>
      </c>
      <c r="F363" s="5">
        <f t="shared" si="8"/>
        <v>62932.290000000023</v>
      </c>
    </row>
    <row r="364" spans="1:6" x14ac:dyDescent="0.25">
      <c r="C364" s="101" t="s">
        <v>124</v>
      </c>
      <c r="E364" s="3">
        <v>10000</v>
      </c>
      <c r="F364" s="5">
        <f t="shared" si="8"/>
        <v>52932.290000000023</v>
      </c>
    </row>
    <row r="365" spans="1:6" x14ac:dyDescent="0.25">
      <c r="A365" s="1">
        <v>45716</v>
      </c>
      <c r="C365" s="101" t="s">
        <v>124</v>
      </c>
      <c r="E365" s="3">
        <v>1000</v>
      </c>
      <c r="F365" s="5">
        <f t="shared" si="8"/>
        <v>51932.290000000023</v>
      </c>
    </row>
    <row r="366" spans="1:6" x14ac:dyDescent="0.25">
      <c r="C366" s="101" t="s">
        <v>124</v>
      </c>
      <c r="D366" s="3">
        <v>2617</v>
      </c>
      <c r="F366" s="5">
        <f t="shared" si="8"/>
        <v>54549.290000000023</v>
      </c>
    </row>
    <row r="367" spans="1:6" x14ac:dyDescent="0.25">
      <c r="C367" t="s">
        <v>131</v>
      </c>
      <c r="D367" s="3">
        <v>12.92</v>
      </c>
      <c r="F367" s="5">
        <f t="shared" si="8"/>
        <v>54562.210000000021</v>
      </c>
    </row>
    <row r="368" spans="1:6" x14ac:dyDescent="0.25">
      <c r="C368" s="101" t="s">
        <v>124</v>
      </c>
      <c r="E368" s="3">
        <v>2500</v>
      </c>
      <c r="F368" s="5">
        <f t="shared" si="8"/>
        <v>52062.210000000021</v>
      </c>
    </row>
    <row r="369" spans="3:6" x14ac:dyDescent="0.25">
      <c r="C369" s="101" t="s">
        <v>124</v>
      </c>
      <c r="E369" s="3">
        <v>40</v>
      </c>
      <c r="F369" s="5">
        <f t="shared" si="8"/>
        <v>52022.210000000021</v>
      </c>
    </row>
    <row r="370" spans="3:6" x14ac:dyDescent="0.25">
      <c r="C370" s="101" t="s">
        <v>124</v>
      </c>
      <c r="E370" s="3">
        <v>5</v>
      </c>
      <c r="F370" s="5">
        <f t="shared" si="8"/>
        <v>52017.210000000021</v>
      </c>
    </row>
    <row r="371" spans="3:6" x14ac:dyDescent="0.25">
      <c r="C371" s="101" t="s">
        <v>124</v>
      </c>
      <c r="E371" s="3">
        <v>20</v>
      </c>
      <c r="F371" s="5">
        <f t="shared" si="8"/>
        <v>51997.210000000021</v>
      </c>
    </row>
    <row r="372" spans="3:6" x14ac:dyDescent="0.25">
      <c r="C372" s="101" t="s">
        <v>124</v>
      </c>
      <c r="E372" s="3">
        <v>40</v>
      </c>
      <c r="F372" s="5">
        <f t="shared" si="8"/>
        <v>51957.210000000021</v>
      </c>
    </row>
    <row r="373" spans="3:6" x14ac:dyDescent="0.25">
      <c r="C373" s="101" t="s">
        <v>124</v>
      </c>
      <c r="E373" s="3">
        <v>5</v>
      </c>
      <c r="F373" s="5">
        <f t="shared" si="8"/>
        <v>51952.210000000021</v>
      </c>
    </row>
    <row r="374" spans="3:6" x14ac:dyDescent="0.25">
      <c r="C374" s="101" t="s">
        <v>124</v>
      </c>
      <c r="E374" s="3">
        <v>5</v>
      </c>
      <c r="F374" s="5">
        <f t="shared" si="8"/>
        <v>51947.210000000021</v>
      </c>
    </row>
    <row r="375" spans="3:6" x14ac:dyDescent="0.25">
      <c r="C375" s="101" t="s">
        <v>124</v>
      </c>
      <c r="E375" s="3">
        <v>40</v>
      </c>
      <c r="F375" s="5">
        <f t="shared" si="8"/>
        <v>51907.210000000021</v>
      </c>
    </row>
    <row r="376" spans="3:6" x14ac:dyDescent="0.25">
      <c r="C376" s="101" t="s">
        <v>124</v>
      </c>
      <c r="E376" s="3">
        <v>40</v>
      </c>
      <c r="F376" s="5">
        <f t="shared" si="8"/>
        <v>51867.210000000021</v>
      </c>
    </row>
    <row r="377" spans="3:6" x14ac:dyDescent="0.25">
      <c r="C377" s="101" t="s">
        <v>124</v>
      </c>
      <c r="E377" s="3">
        <v>5</v>
      </c>
      <c r="F377" s="5">
        <f t="shared" si="8"/>
        <v>51862.210000000021</v>
      </c>
    </row>
    <row r="378" spans="3:6" x14ac:dyDescent="0.25">
      <c r="C378" s="101" t="s">
        <v>124</v>
      </c>
      <c r="E378" s="3">
        <v>5</v>
      </c>
      <c r="F378" s="5">
        <f t="shared" si="8"/>
        <v>51857.210000000021</v>
      </c>
    </row>
    <row r="379" spans="3:6" x14ac:dyDescent="0.25">
      <c r="C379" s="101" t="s">
        <v>124</v>
      </c>
      <c r="E379" s="3">
        <v>40</v>
      </c>
      <c r="F379" s="5">
        <f t="shared" si="8"/>
        <v>51817.210000000021</v>
      </c>
    </row>
    <row r="380" spans="3:6" x14ac:dyDescent="0.25">
      <c r="C380" s="101" t="s">
        <v>124</v>
      </c>
      <c r="E380" s="3">
        <v>30</v>
      </c>
      <c r="F380" s="5">
        <f t="shared" si="8"/>
        <v>51787.210000000021</v>
      </c>
    </row>
    <row r="381" spans="3:6" x14ac:dyDescent="0.25">
      <c r="C381" s="101" t="s">
        <v>124</v>
      </c>
      <c r="E381" s="3">
        <v>5</v>
      </c>
      <c r="F381" s="5">
        <f t="shared" si="8"/>
        <v>51782.210000000021</v>
      </c>
    </row>
    <row r="382" spans="3:6" x14ac:dyDescent="0.25">
      <c r="C382" s="101" t="s">
        <v>124</v>
      </c>
      <c r="E382" s="3">
        <v>20</v>
      </c>
      <c r="F382" s="5">
        <f t="shared" si="8"/>
        <v>51762.210000000021</v>
      </c>
    </row>
    <row r="383" spans="3:6" x14ac:dyDescent="0.25">
      <c r="C383" s="101" t="s">
        <v>124</v>
      </c>
      <c r="E383" s="3">
        <v>40</v>
      </c>
      <c r="F383" s="5">
        <f t="shared" si="8"/>
        <v>51722.210000000021</v>
      </c>
    </row>
    <row r="384" spans="3:6" x14ac:dyDescent="0.25">
      <c r="C384" s="101" t="s">
        <v>124</v>
      </c>
      <c r="E384" s="3">
        <v>5</v>
      </c>
      <c r="F384" s="5">
        <f t="shared" si="8"/>
        <v>51717.210000000021</v>
      </c>
    </row>
    <row r="385" spans="3:6" x14ac:dyDescent="0.25">
      <c r="C385" s="101" t="s">
        <v>124</v>
      </c>
      <c r="E385" s="3">
        <v>40</v>
      </c>
      <c r="F385" s="5">
        <f t="shared" si="8"/>
        <v>51677.210000000021</v>
      </c>
    </row>
    <row r="386" spans="3:6" x14ac:dyDescent="0.25">
      <c r="C386" s="101" t="s">
        <v>124</v>
      </c>
      <c r="E386" s="3">
        <v>5</v>
      </c>
      <c r="F386" s="5">
        <f t="shared" si="8"/>
        <v>51672.210000000021</v>
      </c>
    </row>
    <row r="387" spans="3:6" x14ac:dyDescent="0.25">
      <c r="C387" s="101" t="s">
        <v>124</v>
      </c>
      <c r="E387" s="3">
        <v>143.9</v>
      </c>
      <c r="F387" s="5">
        <f t="shared" si="8"/>
        <v>51528.310000000019</v>
      </c>
    </row>
    <row r="388" spans="3:6" x14ac:dyDescent="0.25">
      <c r="C388" s="101" t="s">
        <v>124</v>
      </c>
      <c r="E388" s="3">
        <v>26.1</v>
      </c>
      <c r="F388" s="5">
        <f t="shared" si="8"/>
        <v>51502.210000000021</v>
      </c>
    </row>
    <row r="389" spans="3:6" x14ac:dyDescent="0.25">
      <c r="C389" s="101" t="s">
        <v>124</v>
      </c>
      <c r="E389" s="3">
        <v>198</v>
      </c>
      <c r="F389" s="5">
        <f t="shared" si="8"/>
        <v>51304.210000000021</v>
      </c>
    </row>
    <row r="390" spans="3:6" x14ac:dyDescent="0.25">
      <c r="C390" s="101" t="s">
        <v>124</v>
      </c>
      <c r="E390" s="3">
        <v>603.29999999999995</v>
      </c>
      <c r="F390" s="5">
        <f t="shared" si="8"/>
        <v>50700.910000000018</v>
      </c>
    </row>
    <row r="391" spans="3:6" x14ac:dyDescent="0.25">
      <c r="C391" s="101" t="s">
        <v>124</v>
      </c>
      <c r="E391" s="3">
        <v>975.8</v>
      </c>
      <c r="F391" s="5">
        <f t="shared" ref="F391:F454" si="9">F390+D391-E391</f>
        <v>49725.110000000015</v>
      </c>
    </row>
    <row r="392" spans="3:6" x14ac:dyDescent="0.25">
      <c r="C392" s="101" t="s">
        <v>124</v>
      </c>
      <c r="E392" s="3">
        <v>30</v>
      </c>
      <c r="F392" s="5">
        <f t="shared" si="9"/>
        <v>49695.110000000015</v>
      </c>
    </row>
    <row r="393" spans="3:6" x14ac:dyDescent="0.25">
      <c r="C393" s="101" t="s">
        <v>124</v>
      </c>
      <c r="E393" s="3">
        <v>5</v>
      </c>
      <c r="F393" s="5">
        <f t="shared" si="9"/>
        <v>49690.110000000015</v>
      </c>
    </row>
    <row r="394" spans="3:6" x14ac:dyDescent="0.25">
      <c r="C394" s="101" t="s">
        <v>124</v>
      </c>
      <c r="E394" s="3">
        <v>5</v>
      </c>
      <c r="F394" s="5">
        <f t="shared" si="9"/>
        <v>49685.110000000015</v>
      </c>
    </row>
    <row r="395" spans="3:6" x14ac:dyDescent="0.25">
      <c r="C395" s="101" t="s">
        <v>124</v>
      </c>
      <c r="E395" s="3">
        <v>30</v>
      </c>
      <c r="F395" s="5">
        <f t="shared" si="9"/>
        <v>49655.110000000015</v>
      </c>
    </row>
    <row r="396" spans="3:6" x14ac:dyDescent="0.25">
      <c r="C396" s="101" t="s">
        <v>124</v>
      </c>
      <c r="E396" s="3">
        <v>30</v>
      </c>
      <c r="F396" s="5">
        <f t="shared" si="9"/>
        <v>49625.110000000015</v>
      </c>
    </row>
    <row r="397" spans="3:6" x14ac:dyDescent="0.25">
      <c r="C397" s="101" t="s">
        <v>124</v>
      </c>
      <c r="E397" s="3">
        <v>5</v>
      </c>
      <c r="F397" s="5">
        <f t="shared" si="9"/>
        <v>49620.110000000015</v>
      </c>
    </row>
    <row r="398" spans="3:6" x14ac:dyDescent="0.25">
      <c r="C398" s="101" t="s">
        <v>124</v>
      </c>
      <c r="E398" s="3">
        <v>5</v>
      </c>
      <c r="F398" s="5">
        <f t="shared" si="9"/>
        <v>49615.110000000015</v>
      </c>
    </row>
    <row r="399" spans="3:6" x14ac:dyDescent="0.25">
      <c r="C399" s="101" t="s">
        <v>124</v>
      </c>
      <c r="E399" s="3">
        <v>40</v>
      </c>
      <c r="F399" s="5">
        <f t="shared" si="9"/>
        <v>49575.110000000015</v>
      </c>
    </row>
    <row r="400" spans="3:6" x14ac:dyDescent="0.25">
      <c r="C400" s="101" t="s">
        <v>124</v>
      </c>
      <c r="E400" s="3">
        <v>40</v>
      </c>
      <c r="F400" s="5">
        <f t="shared" si="9"/>
        <v>49535.110000000015</v>
      </c>
    </row>
    <row r="401" spans="3:6" x14ac:dyDescent="0.25">
      <c r="C401" s="101" t="s">
        <v>124</v>
      </c>
      <c r="E401" s="3">
        <v>5</v>
      </c>
      <c r="F401" s="5">
        <f t="shared" si="9"/>
        <v>49530.110000000015</v>
      </c>
    </row>
    <row r="402" spans="3:6" x14ac:dyDescent="0.25">
      <c r="C402" s="101" t="s">
        <v>124</v>
      </c>
      <c r="D402" s="3">
        <v>67493.94</v>
      </c>
      <c r="F402" s="5">
        <f t="shared" si="9"/>
        <v>117024.05000000002</v>
      </c>
    </row>
    <row r="403" spans="3:6" x14ac:dyDescent="0.25">
      <c r="C403" s="101" t="s">
        <v>124</v>
      </c>
      <c r="E403" s="3">
        <v>20</v>
      </c>
      <c r="F403" s="5">
        <f t="shared" si="9"/>
        <v>117004.05000000002</v>
      </c>
    </row>
    <row r="404" spans="3:6" x14ac:dyDescent="0.25">
      <c r="C404" s="101" t="s">
        <v>124</v>
      </c>
      <c r="E404" s="3">
        <v>40</v>
      </c>
      <c r="F404" s="5">
        <f t="shared" si="9"/>
        <v>116964.05000000002</v>
      </c>
    </row>
    <row r="405" spans="3:6" x14ac:dyDescent="0.25">
      <c r="C405" s="101" t="s">
        <v>124</v>
      </c>
      <c r="E405" s="3">
        <v>5</v>
      </c>
      <c r="F405" s="5">
        <f t="shared" si="9"/>
        <v>116959.05000000002</v>
      </c>
    </row>
    <row r="406" spans="3:6" x14ac:dyDescent="0.25">
      <c r="C406" s="101" t="s">
        <v>124</v>
      </c>
      <c r="E406" s="3">
        <v>247.5</v>
      </c>
      <c r="F406" s="5">
        <f t="shared" si="9"/>
        <v>116711.55000000002</v>
      </c>
    </row>
    <row r="407" spans="3:6" x14ac:dyDescent="0.25">
      <c r="C407" s="101" t="s">
        <v>124</v>
      </c>
      <c r="E407" s="3">
        <v>210</v>
      </c>
      <c r="F407" s="5">
        <f t="shared" si="9"/>
        <v>116501.55000000002</v>
      </c>
    </row>
    <row r="408" spans="3:6" x14ac:dyDescent="0.25">
      <c r="C408" s="101" t="s">
        <v>124</v>
      </c>
      <c r="E408" s="3">
        <v>260.8</v>
      </c>
      <c r="F408" s="5">
        <f t="shared" si="9"/>
        <v>116240.75000000001</v>
      </c>
    </row>
    <row r="409" spans="3:6" x14ac:dyDescent="0.25">
      <c r="C409" s="101" t="s">
        <v>124</v>
      </c>
      <c r="E409" s="3">
        <v>57.1</v>
      </c>
      <c r="F409" s="5">
        <f t="shared" si="9"/>
        <v>116183.65000000001</v>
      </c>
    </row>
    <row r="410" spans="3:6" x14ac:dyDescent="0.25">
      <c r="C410" s="101" t="s">
        <v>124</v>
      </c>
      <c r="E410" s="3">
        <v>2495</v>
      </c>
      <c r="F410" s="5">
        <f t="shared" si="9"/>
        <v>113688.65000000001</v>
      </c>
    </row>
    <row r="411" spans="3:6" x14ac:dyDescent="0.25">
      <c r="C411" s="101" t="s">
        <v>124</v>
      </c>
      <c r="E411" s="3">
        <v>26.1</v>
      </c>
      <c r="F411" s="5">
        <f t="shared" si="9"/>
        <v>113662.55</v>
      </c>
    </row>
    <row r="412" spans="3:6" x14ac:dyDescent="0.25">
      <c r="C412" s="101" t="s">
        <v>124</v>
      </c>
      <c r="E412" s="3">
        <v>620.4</v>
      </c>
      <c r="F412" s="5">
        <f t="shared" si="9"/>
        <v>113042.15000000001</v>
      </c>
    </row>
    <row r="413" spans="3:6" x14ac:dyDescent="0.25">
      <c r="C413" s="101" t="s">
        <v>124</v>
      </c>
      <c r="E413" s="3">
        <v>360.2</v>
      </c>
      <c r="F413" s="5">
        <f t="shared" si="9"/>
        <v>112681.95000000001</v>
      </c>
    </row>
    <row r="414" spans="3:6" x14ac:dyDescent="0.25">
      <c r="C414" s="101" t="s">
        <v>124</v>
      </c>
      <c r="E414" s="3">
        <v>337.5</v>
      </c>
      <c r="F414" s="5">
        <f t="shared" si="9"/>
        <v>112344.45000000001</v>
      </c>
    </row>
    <row r="415" spans="3:6" x14ac:dyDescent="0.25">
      <c r="C415" s="101" t="s">
        <v>124</v>
      </c>
      <c r="E415" s="3">
        <v>41.7</v>
      </c>
      <c r="F415" s="5">
        <f t="shared" si="9"/>
        <v>112302.75000000001</v>
      </c>
    </row>
    <row r="416" spans="3:6" x14ac:dyDescent="0.25">
      <c r="C416" s="101" t="s">
        <v>124</v>
      </c>
      <c r="E416" s="3">
        <v>1525.3</v>
      </c>
      <c r="F416" s="5">
        <f t="shared" si="9"/>
        <v>110777.45000000001</v>
      </c>
    </row>
    <row r="417" spans="3:6" x14ac:dyDescent="0.25">
      <c r="C417" s="101" t="s">
        <v>124</v>
      </c>
      <c r="E417" s="3">
        <v>511.2</v>
      </c>
      <c r="F417" s="5">
        <f t="shared" si="9"/>
        <v>110266.25000000001</v>
      </c>
    </row>
    <row r="418" spans="3:6" x14ac:dyDescent="0.25">
      <c r="C418" s="101" t="s">
        <v>124</v>
      </c>
      <c r="E418" s="3">
        <v>194.6</v>
      </c>
      <c r="F418" s="5">
        <f t="shared" si="9"/>
        <v>110071.65000000001</v>
      </c>
    </row>
    <row r="419" spans="3:6" x14ac:dyDescent="0.25">
      <c r="C419" s="101" t="s">
        <v>124</v>
      </c>
      <c r="E419" s="3">
        <v>925.4</v>
      </c>
      <c r="F419" s="5">
        <f t="shared" si="9"/>
        <v>109146.25000000001</v>
      </c>
    </row>
    <row r="420" spans="3:6" x14ac:dyDescent="0.25">
      <c r="C420" s="101" t="s">
        <v>124</v>
      </c>
      <c r="E420" s="3">
        <v>566.20000000000005</v>
      </c>
      <c r="F420" s="5">
        <f t="shared" si="9"/>
        <v>108580.05000000002</v>
      </c>
    </row>
    <row r="421" spans="3:6" x14ac:dyDescent="0.25">
      <c r="C421" s="101" t="s">
        <v>124</v>
      </c>
      <c r="E421" s="3">
        <v>319.7</v>
      </c>
      <c r="F421" s="5">
        <f t="shared" si="9"/>
        <v>108260.35000000002</v>
      </c>
    </row>
    <row r="422" spans="3:6" x14ac:dyDescent="0.25">
      <c r="C422" s="101" t="s">
        <v>124</v>
      </c>
      <c r="E422" s="3">
        <v>488.3</v>
      </c>
      <c r="F422" s="5">
        <f t="shared" si="9"/>
        <v>107772.05000000002</v>
      </c>
    </row>
    <row r="423" spans="3:6" x14ac:dyDescent="0.25">
      <c r="C423" s="101" t="s">
        <v>124</v>
      </c>
      <c r="E423" s="3">
        <v>465.6</v>
      </c>
      <c r="F423" s="5">
        <f t="shared" si="9"/>
        <v>107306.45000000001</v>
      </c>
    </row>
    <row r="424" spans="3:6" x14ac:dyDescent="0.25">
      <c r="C424" s="101" t="s">
        <v>124</v>
      </c>
      <c r="E424" s="3">
        <v>1405</v>
      </c>
      <c r="F424" s="5">
        <f t="shared" si="9"/>
        <v>105901.45000000001</v>
      </c>
    </row>
    <row r="425" spans="3:6" x14ac:dyDescent="0.25">
      <c r="C425" s="101" t="s">
        <v>124</v>
      </c>
      <c r="E425" s="3">
        <v>3802</v>
      </c>
      <c r="F425" s="5">
        <f t="shared" si="9"/>
        <v>102099.45000000001</v>
      </c>
    </row>
    <row r="426" spans="3:6" x14ac:dyDescent="0.25">
      <c r="C426" s="101" t="s">
        <v>124</v>
      </c>
      <c r="E426" s="3">
        <v>194</v>
      </c>
      <c r="F426" s="5">
        <f t="shared" si="9"/>
        <v>101905.45000000001</v>
      </c>
    </row>
    <row r="427" spans="3:6" x14ac:dyDescent="0.25">
      <c r="C427" s="101" t="s">
        <v>124</v>
      </c>
      <c r="E427" s="3">
        <v>2140</v>
      </c>
      <c r="F427" s="5">
        <f t="shared" si="9"/>
        <v>99765.450000000012</v>
      </c>
    </row>
    <row r="428" spans="3:6" x14ac:dyDescent="0.25">
      <c r="C428" s="101" t="s">
        <v>124</v>
      </c>
      <c r="E428" s="3">
        <v>142</v>
      </c>
      <c r="F428" s="5">
        <f t="shared" si="9"/>
        <v>99623.450000000012</v>
      </c>
    </row>
    <row r="429" spans="3:6" x14ac:dyDescent="0.25">
      <c r="C429" s="101" t="s">
        <v>124</v>
      </c>
      <c r="E429" s="3">
        <v>270.89999999999998</v>
      </c>
      <c r="F429" s="5">
        <f t="shared" si="9"/>
        <v>99352.550000000017</v>
      </c>
    </row>
    <row r="430" spans="3:6" x14ac:dyDescent="0.25">
      <c r="C430" s="101" t="s">
        <v>124</v>
      </c>
      <c r="E430" s="3">
        <v>55.4</v>
      </c>
      <c r="F430" s="5">
        <f t="shared" si="9"/>
        <v>99297.150000000023</v>
      </c>
    </row>
    <row r="431" spans="3:6" x14ac:dyDescent="0.25">
      <c r="C431" s="101" t="s">
        <v>124</v>
      </c>
      <c r="E431" s="3">
        <v>710.5</v>
      </c>
      <c r="F431" s="5">
        <f t="shared" si="9"/>
        <v>98586.650000000023</v>
      </c>
    </row>
    <row r="432" spans="3:6" x14ac:dyDescent="0.25">
      <c r="C432" s="101" t="s">
        <v>124</v>
      </c>
      <c r="D432" s="3">
        <v>517.52</v>
      </c>
      <c r="F432" s="5">
        <f t="shared" si="9"/>
        <v>99104.170000000027</v>
      </c>
    </row>
    <row r="433" spans="3:6" x14ac:dyDescent="0.25">
      <c r="C433" s="101" t="s">
        <v>124</v>
      </c>
      <c r="E433" s="3">
        <v>5</v>
      </c>
      <c r="F433" s="5">
        <f t="shared" si="9"/>
        <v>99099.170000000027</v>
      </c>
    </row>
    <row r="434" spans="3:6" x14ac:dyDescent="0.25">
      <c r="C434" s="101" t="s">
        <v>124</v>
      </c>
      <c r="E434" s="3">
        <v>40</v>
      </c>
      <c r="F434" s="5">
        <f t="shared" si="9"/>
        <v>99059.170000000027</v>
      </c>
    </row>
    <row r="435" spans="3:6" x14ac:dyDescent="0.25">
      <c r="C435" s="101" t="s">
        <v>124</v>
      </c>
      <c r="E435" s="3">
        <v>1001</v>
      </c>
      <c r="F435" s="5">
        <f t="shared" si="9"/>
        <v>98058.170000000027</v>
      </c>
    </row>
    <row r="436" spans="3:6" x14ac:dyDescent="0.25">
      <c r="C436" s="101" t="s">
        <v>124</v>
      </c>
      <c r="E436" s="3">
        <v>1000</v>
      </c>
      <c r="F436" s="5">
        <f t="shared" si="9"/>
        <v>97058.170000000027</v>
      </c>
    </row>
    <row r="437" spans="3:6" x14ac:dyDescent="0.25">
      <c r="C437" s="101" t="s">
        <v>124</v>
      </c>
      <c r="E437" s="3">
        <v>1000</v>
      </c>
      <c r="F437" s="5">
        <f t="shared" si="9"/>
        <v>96058.170000000027</v>
      </c>
    </row>
    <row r="438" spans="3:6" x14ac:dyDescent="0.25">
      <c r="C438" s="101" t="s">
        <v>124</v>
      </c>
      <c r="E438" s="3">
        <v>2000</v>
      </c>
      <c r="F438" s="5">
        <f t="shared" si="9"/>
        <v>94058.170000000027</v>
      </c>
    </row>
    <row r="439" spans="3:6" x14ac:dyDescent="0.25">
      <c r="C439" s="101" t="s">
        <v>124</v>
      </c>
      <c r="E439" s="3">
        <v>40</v>
      </c>
      <c r="F439" s="5">
        <f t="shared" si="9"/>
        <v>94018.170000000027</v>
      </c>
    </row>
    <row r="440" spans="3:6" x14ac:dyDescent="0.25">
      <c r="C440" s="101" t="s">
        <v>124</v>
      </c>
      <c r="E440" s="3">
        <v>5</v>
      </c>
      <c r="F440" s="5">
        <f t="shared" si="9"/>
        <v>94013.170000000027</v>
      </c>
    </row>
    <row r="441" spans="3:6" x14ac:dyDescent="0.25">
      <c r="C441" s="101" t="s">
        <v>124</v>
      </c>
      <c r="E441" s="3">
        <v>10000</v>
      </c>
      <c r="F441" s="5">
        <f t="shared" si="9"/>
        <v>84013.170000000027</v>
      </c>
    </row>
    <row r="442" spans="3:6" x14ac:dyDescent="0.25">
      <c r="C442" s="101" t="s">
        <v>124</v>
      </c>
      <c r="E442" s="3">
        <v>10000</v>
      </c>
      <c r="F442" s="5">
        <f t="shared" si="9"/>
        <v>74013.170000000027</v>
      </c>
    </row>
    <row r="443" spans="3:6" x14ac:dyDescent="0.25">
      <c r="C443" s="101" t="s">
        <v>124</v>
      </c>
      <c r="E443" s="3">
        <v>5</v>
      </c>
      <c r="F443" s="5">
        <f t="shared" si="9"/>
        <v>74008.170000000027</v>
      </c>
    </row>
    <row r="444" spans="3:6" x14ac:dyDescent="0.25">
      <c r="C444" s="101" t="s">
        <v>124</v>
      </c>
      <c r="E444" s="3">
        <v>40</v>
      </c>
      <c r="F444" s="5">
        <f t="shared" si="9"/>
        <v>73968.170000000027</v>
      </c>
    </row>
    <row r="445" spans="3:6" x14ac:dyDescent="0.25">
      <c r="C445" s="101" t="s">
        <v>124</v>
      </c>
      <c r="E445" s="3">
        <v>40</v>
      </c>
      <c r="F445" s="5">
        <f t="shared" si="9"/>
        <v>73928.170000000027</v>
      </c>
    </row>
    <row r="446" spans="3:6" x14ac:dyDescent="0.25">
      <c r="C446" s="101" t="s">
        <v>124</v>
      </c>
      <c r="E446" s="3">
        <v>5</v>
      </c>
      <c r="F446" s="5">
        <f t="shared" si="9"/>
        <v>73923.170000000027</v>
      </c>
    </row>
    <row r="447" spans="3:6" x14ac:dyDescent="0.25">
      <c r="C447" s="101" t="s">
        <v>124</v>
      </c>
      <c r="E447" s="3">
        <v>5</v>
      </c>
      <c r="F447" s="5">
        <f t="shared" si="9"/>
        <v>73918.170000000027</v>
      </c>
    </row>
    <row r="448" spans="3:6" x14ac:dyDescent="0.25">
      <c r="C448" s="101" t="s">
        <v>124</v>
      </c>
      <c r="E448" s="3">
        <v>40</v>
      </c>
      <c r="F448" s="5">
        <f t="shared" si="9"/>
        <v>73878.170000000027</v>
      </c>
    </row>
    <row r="449" spans="1:6" x14ac:dyDescent="0.25">
      <c r="C449" s="101" t="s">
        <v>124</v>
      </c>
      <c r="E449" s="3">
        <v>40</v>
      </c>
      <c r="F449" s="5">
        <f t="shared" si="9"/>
        <v>73838.170000000027</v>
      </c>
    </row>
    <row r="450" spans="1:6" x14ac:dyDescent="0.25">
      <c r="C450" s="101" t="s">
        <v>124</v>
      </c>
      <c r="E450" s="3">
        <v>5</v>
      </c>
      <c r="F450" s="5">
        <f t="shared" si="9"/>
        <v>73833.170000000027</v>
      </c>
    </row>
    <row r="451" spans="1:6" x14ac:dyDescent="0.25">
      <c r="C451" s="101" t="s">
        <v>124</v>
      </c>
      <c r="E451" s="3">
        <v>32</v>
      </c>
      <c r="F451" s="5">
        <f t="shared" si="9"/>
        <v>73801.170000000027</v>
      </c>
    </row>
    <row r="452" spans="1:6" x14ac:dyDescent="0.25">
      <c r="C452" s="101" t="s">
        <v>124</v>
      </c>
      <c r="E452" s="3">
        <v>10000</v>
      </c>
      <c r="F452" s="5">
        <f t="shared" si="9"/>
        <v>63801.170000000027</v>
      </c>
    </row>
    <row r="453" spans="1:6" x14ac:dyDescent="0.25">
      <c r="A453" s="1">
        <v>45747</v>
      </c>
      <c r="C453" s="101" t="s">
        <v>124</v>
      </c>
      <c r="E453" s="3">
        <v>10000</v>
      </c>
      <c r="F453" s="5">
        <f t="shared" si="9"/>
        <v>53801.170000000027</v>
      </c>
    </row>
    <row r="454" spans="1:6" x14ac:dyDescent="0.25">
      <c r="F454" s="5">
        <f t="shared" si="9"/>
        <v>53801.170000000027</v>
      </c>
    </row>
    <row r="455" spans="1:6" x14ac:dyDescent="0.25">
      <c r="F455" s="5">
        <f t="shared" ref="F455:F517" si="10">F454+D455-E455</f>
        <v>53801.170000000027</v>
      </c>
    </row>
    <row r="456" spans="1:6" x14ac:dyDescent="0.25">
      <c r="F456" s="5">
        <f t="shared" si="10"/>
        <v>53801.170000000027</v>
      </c>
    </row>
    <row r="457" spans="1:6" x14ac:dyDescent="0.25">
      <c r="F457" s="5">
        <f t="shared" si="10"/>
        <v>53801.170000000027</v>
      </c>
    </row>
    <row r="458" spans="1:6" x14ac:dyDescent="0.25">
      <c r="F458" s="5">
        <f t="shared" si="10"/>
        <v>53801.170000000027</v>
      </c>
    </row>
    <row r="459" spans="1:6" x14ac:dyDescent="0.25">
      <c r="F459" s="5">
        <f t="shared" si="10"/>
        <v>53801.170000000027</v>
      </c>
    </row>
    <row r="460" spans="1:6" x14ac:dyDescent="0.25">
      <c r="F460" s="5">
        <f t="shared" si="10"/>
        <v>53801.170000000027</v>
      </c>
    </row>
    <row r="461" spans="1:6" x14ac:dyDescent="0.25">
      <c r="F461" s="5">
        <f t="shared" si="10"/>
        <v>53801.170000000027</v>
      </c>
    </row>
    <row r="462" spans="1:6" x14ac:dyDescent="0.25">
      <c r="F462" s="5">
        <f t="shared" si="10"/>
        <v>53801.170000000027</v>
      </c>
    </row>
    <row r="463" spans="1:6" x14ac:dyDescent="0.25">
      <c r="F463" s="5">
        <f t="shared" si="10"/>
        <v>53801.170000000027</v>
      </c>
    </row>
    <row r="464" spans="1:6" x14ac:dyDescent="0.25">
      <c r="F464" s="5">
        <f t="shared" si="10"/>
        <v>53801.170000000027</v>
      </c>
    </row>
    <row r="465" spans="6:6" x14ac:dyDescent="0.25">
      <c r="F465" s="5">
        <f t="shared" si="10"/>
        <v>53801.170000000027</v>
      </c>
    </row>
    <row r="466" spans="6:6" x14ac:dyDescent="0.25">
      <c r="F466" s="5">
        <f t="shared" si="10"/>
        <v>53801.170000000027</v>
      </c>
    </row>
    <row r="467" spans="6:6" x14ac:dyDescent="0.25">
      <c r="F467" s="5">
        <f t="shared" si="10"/>
        <v>53801.170000000027</v>
      </c>
    </row>
    <row r="468" spans="6:6" x14ac:dyDescent="0.25">
      <c r="F468" s="5">
        <f t="shared" si="10"/>
        <v>53801.170000000027</v>
      </c>
    </row>
    <row r="469" spans="6:6" x14ac:dyDescent="0.25">
      <c r="F469" s="5">
        <f t="shared" si="10"/>
        <v>53801.170000000027</v>
      </c>
    </row>
    <row r="470" spans="6:6" x14ac:dyDescent="0.25">
      <c r="F470" s="5">
        <f t="shared" si="10"/>
        <v>53801.170000000027</v>
      </c>
    </row>
    <row r="471" spans="6:6" x14ac:dyDescent="0.25">
      <c r="F471" s="5">
        <f t="shared" si="10"/>
        <v>53801.170000000027</v>
      </c>
    </row>
    <row r="472" spans="6:6" x14ac:dyDescent="0.25">
      <c r="F472" s="5">
        <f t="shared" si="10"/>
        <v>53801.170000000027</v>
      </c>
    </row>
    <row r="473" spans="6:6" x14ac:dyDescent="0.25">
      <c r="F473" s="5">
        <f t="shared" si="10"/>
        <v>53801.170000000027</v>
      </c>
    </row>
    <row r="474" spans="6:6" x14ac:dyDescent="0.25">
      <c r="F474" s="5">
        <f t="shared" si="10"/>
        <v>53801.170000000027</v>
      </c>
    </row>
    <row r="475" spans="6:6" x14ac:dyDescent="0.25">
      <c r="F475" s="5">
        <f t="shared" si="10"/>
        <v>53801.170000000027</v>
      </c>
    </row>
    <row r="476" spans="6:6" x14ac:dyDescent="0.25">
      <c r="F476" s="5">
        <f t="shared" si="10"/>
        <v>53801.170000000027</v>
      </c>
    </row>
    <row r="477" spans="6:6" x14ac:dyDescent="0.25">
      <c r="F477" s="5">
        <f t="shared" si="10"/>
        <v>53801.170000000027</v>
      </c>
    </row>
    <row r="478" spans="6:6" x14ac:dyDescent="0.25">
      <c r="F478" s="5">
        <f t="shared" si="10"/>
        <v>53801.170000000027</v>
      </c>
    </row>
    <row r="479" spans="6:6" x14ac:dyDescent="0.25">
      <c r="F479" s="5">
        <f t="shared" si="10"/>
        <v>53801.170000000027</v>
      </c>
    </row>
    <row r="480" spans="6:6" x14ac:dyDescent="0.25">
      <c r="F480" s="5">
        <f t="shared" si="10"/>
        <v>53801.170000000027</v>
      </c>
    </row>
    <row r="481" spans="6:6" x14ac:dyDescent="0.25">
      <c r="F481" s="5">
        <f t="shared" si="10"/>
        <v>53801.170000000027</v>
      </c>
    </row>
    <row r="482" spans="6:6" x14ac:dyDescent="0.25">
      <c r="F482" s="5">
        <f t="shared" si="10"/>
        <v>53801.170000000027</v>
      </c>
    </row>
    <row r="483" spans="6:6" x14ac:dyDescent="0.25">
      <c r="F483" s="5">
        <f t="shared" si="10"/>
        <v>53801.170000000027</v>
      </c>
    </row>
    <row r="484" spans="6:6" x14ac:dyDescent="0.25">
      <c r="F484" s="5">
        <f t="shared" si="10"/>
        <v>53801.170000000027</v>
      </c>
    </row>
    <row r="485" spans="6:6" x14ac:dyDescent="0.25">
      <c r="F485" s="5">
        <f t="shared" si="10"/>
        <v>53801.170000000027</v>
      </c>
    </row>
    <row r="486" spans="6:6" x14ac:dyDescent="0.25">
      <c r="F486" s="5">
        <f t="shared" si="10"/>
        <v>53801.170000000027</v>
      </c>
    </row>
    <row r="487" spans="6:6" x14ac:dyDescent="0.25">
      <c r="F487" s="5">
        <f t="shared" si="10"/>
        <v>53801.170000000027</v>
      </c>
    </row>
    <row r="488" spans="6:6" x14ac:dyDescent="0.25">
      <c r="F488" s="5">
        <f t="shared" si="10"/>
        <v>53801.170000000027</v>
      </c>
    </row>
    <row r="489" spans="6:6" x14ac:dyDescent="0.25">
      <c r="F489" s="5">
        <f t="shared" si="10"/>
        <v>53801.170000000027</v>
      </c>
    </row>
    <row r="490" spans="6:6" x14ac:dyDescent="0.25">
      <c r="F490" s="5">
        <f t="shared" si="10"/>
        <v>53801.170000000027</v>
      </c>
    </row>
    <row r="491" spans="6:6" x14ac:dyDescent="0.25">
      <c r="F491" s="5">
        <f t="shared" si="10"/>
        <v>53801.170000000027</v>
      </c>
    </row>
    <row r="492" spans="6:6" x14ac:dyDescent="0.25">
      <c r="F492" s="5">
        <f t="shared" si="10"/>
        <v>53801.170000000027</v>
      </c>
    </row>
    <row r="493" spans="6:6" x14ac:dyDescent="0.25">
      <c r="F493" s="5">
        <f t="shared" si="10"/>
        <v>53801.170000000027</v>
      </c>
    </row>
    <row r="494" spans="6:6" x14ac:dyDescent="0.25">
      <c r="F494" s="5">
        <f t="shared" si="10"/>
        <v>53801.170000000027</v>
      </c>
    </row>
    <row r="495" spans="6:6" x14ac:dyDescent="0.25">
      <c r="F495" s="5">
        <f t="shared" si="10"/>
        <v>53801.170000000027</v>
      </c>
    </row>
    <row r="496" spans="6:6" x14ac:dyDescent="0.25">
      <c r="F496" s="5">
        <f t="shared" si="10"/>
        <v>53801.170000000027</v>
      </c>
    </row>
    <row r="497" spans="6:6" x14ac:dyDescent="0.25">
      <c r="F497" s="5">
        <f t="shared" si="10"/>
        <v>53801.170000000027</v>
      </c>
    </row>
    <row r="498" spans="6:6" x14ac:dyDescent="0.25">
      <c r="F498" s="5">
        <f t="shared" si="10"/>
        <v>53801.170000000027</v>
      </c>
    </row>
    <row r="499" spans="6:6" x14ac:dyDescent="0.25">
      <c r="F499" s="5">
        <f t="shared" si="10"/>
        <v>53801.170000000027</v>
      </c>
    </row>
    <row r="500" spans="6:6" x14ac:dyDescent="0.25">
      <c r="F500" s="5">
        <f t="shared" si="10"/>
        <v>53801.170000000027</v>
      </c>
    </row>
    <row r="501" spans="6:6" x14ac:dyDescent="0.25">
      <c r="F501" s="5">
        <f t="shared" si="10"/>
        <v>53801.170000000027</v>
      </c>
    </row>
    <row r="502" spans="6:6" x14ac:dyDescent="0.25">
      <c r="F502" s="5">
        <f t="shared" si="10"/>
        <v>53801.170000000027</v>
      </c>
    </row>
    <row r="503" spans="6:6" x14ac:dyDescent="0.25">
      <c r="F503" s="5">
        <f t="shared" si="10"/>
        <v>53801.170000000027</v>
      </c>
    </row>
    <row r="504" spans="6:6" x14ac:dyDescent="0.25">
      <c r="F504" s="5">
        <f t="shared" si="10"/>
        <v>53801.170000000027</v>
      </c>
    </row>
    <row r="505" spans="6:6" x14ac:dyDescent="0.25">
      <c r="F505" s="5">
        <f t="shared" si="10"/>
        <v>53801.170000000027</v>
      </c>
    </row>
    <row r="506" spans="6:6" x14ac:dyDescent="0.25">
      <c r="F506" s="5">
        <f t="shared" si="10"/>
        <v>53801.170000000027</v>
      </c>
    </row>
    <row r="507" spans="6:6" x14ac:dyDescent="0.25">
      <c r="F507" s="5">
        <f t="shared" si="10"/>
        <v>53801.170000000027</v>
      </c>
    </row>
    <row r="508" spans="6:6" x14ac:dyDescent="0.25">
      <c r="F508" s="5">
        <f t="shared" si="10"/>
        <v>53801.170000000027</v>
      </c>
    </row>
    <row r="509" spans="6:6" x14ac:dyDescent="0.25">
      <c r="F509" s="5">
        <f t="shared" si="10"/>
        <v>53801.170000000027</v>
      </c>
    </row>
    <row r="510" spans="6:6" x14ac:dyDescent="0.25">
      <c r="F510" s="5">
        <f t="shared" si="10"/>
        <v>53801.170000000027</v>
      </c>
    </row>
    <row r="511" spans="6:6" x14ac:dyDescent="0.25">
      <c r="F511" s="5">
        <f t="shared" si="10"/>
        <v>53801.170000000027</v>
      </c>
    </row>
    <row r="512" spans="6:6" x14ac:dyDescent="0.25">
      <c r="F512" s="5">
        <f t="shared" si="10"/>
        <v>53801.170000000027</v>
      </c>
    </row>
    <row r="513" spans="6:6" x14ac:dyDescent="0.25">
      <c r="F513" s="5">
        <f t="shared" si="10"/>
        <v>53801.170000000027</v>
      </c>
    </row>
    <row r="514" spans="6:6" x14ac:dyDescent="0.25">
      <c r="F514" s="5">
        <f t="shared" si="10"/>
        <v>53801.170000000027</v>
      </c>
    </row>
    <row r="515" spans="6:6" x14ac:dyDescent="0.25">
      <c r="F515" s="5">
        <f t="shared" si="10"/>
        <v>53801.170000000027</v>
      </c>
    </row>
    <row r="516" spans="6:6" x14ac:dyDescent="0.25">
      <c r="F516" s="5">
        <f t="shared" si="10"/>
        <v>53801.170000000027</v>
      </c>
    </row>
    <row r="517" spans="6:6" x14ac:dyDescent="0.25">
      <c r="F517" s="5">
        <f t="shared" si="10"/>
        <v>53801.170000000027</v>
      </c>
    </row>
  </sheetData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7F25A-AD17-4E52-A75B-FFCB9F9582AA}">
  <dimension ref="A1:F17"/>
  <sheetViews>
    <sheetView workbookViewId="0">
      <selection activeCell="C11" sqref="C11"/>
    </sheetView>
  </sheetViews>
  <sheetFormatPr defaultRowHeight="15.75" x14ac:dyDescent="0.25"/>
  <cols>
    <col min="1" max="1" width="11" bestFit="1" customWidth="1"/>
    <col min="3" max="3" width="75.140625" customWidth="1"/>
    <col min="4" max="4" width="14.28515625" style="3" bestFit="1" customWidth="1"/>
    <col min="5" max="5" width="9.85546875" bestFit="1" customWidth="1"/>
  </cols>
  <sheetData>
    <row r="1" spans="1:6" x14ac:dyDescent="0.25">
      <c r="A1" t="s">
        <v>0</v>
      </c>
      <c r="B1" t="s">
        <v>49</v>
      </c>
      <c r="C1" t="s">
        <v>50</v>
      </c>
      <c r="D1" s="3" t="s">
        <v>2</v>
      </c>
      <c r="E1" t="s">
        <v>51</v>
      </c>
      <c r="F1" t="s">
        <v>8</v>
      </c>
    </row>
    <row r="2" spans="1:6" x14ac:dyDescent="0.25">
      <c r="A2" s="1"/>
      <c r="B2" s="72"/>
    </row>
    <row r="3" spans="1:6" x14ac:dyDescent="0.25">
      <c r="A3" s="1"/>
      <c r="B3" s="72"/>
      <c r="E3" s="1"/>
    </row>
    <row r="4" spans="1:6" x14ac:dyDescent="0.25">
      <c r="A4" s="1"/>
      <c r="E4" s="1"/>
    </row>
    <row r="5" spans="1:6" x14ac:dyDescent="0.25">
      <c r="A5" s="1"/>
      <c r="E5" s="1"/>
    </row>
    <row r="6" spans="1:6" x14ac:dyDescent="0.25">
      <c r="A6" s="73"/>
      <c r="E6" s="1"/>
    </row>
    <row r="7" spans="1:6" x14ac:dyDescent="0.25">
      <c r="A7" s="1"/>
      <c r="E7" s="1"/>
    </row>
    <row r="8" spans="1:6" x14ac:dyDescent="0.25">
      <c r="A8" s="1"/>
      <c r="E8" s="1"/>
    </row>
    <row r="9" spans="1:6" x14ac:dyDescent="0.25">
      <c r="A9" s="1"/>
      <c r="E9" s="1"/>
    </row>
    <row r="10" spans="1:6" ht="16.5" thickBot="1" x14ac:dyDescent="0.3">
      <c r="D10" s="2">
        <f>SUM(D2:D9)</f>
        <v>0</v>
      </c>
    </row>
    <row r="11" spans="1:6" ht="16.5" thickTop="1" x14ac:dyDescent="0.25"/>
    <row r="17" spans="1:1" x14ac:dyDescent="0.25">
      <c r="A17" s="1"/>
    </row>
  </sheetData>
  <phoneticPr fontId="3" type="noConversion"/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5"/>
  <sheetViews>
    <sheetView workbookViewId="0">
      <selection activeCell="M22" sqref="M22"/>
    </sheetView>
  </sheetViews>
  <sheetFormatPr defaultRowHeight="15.75" x14ac:dyDescent="0.25"/>
  <cols>
    <col min="1" max="1" width="9.85546875" bestFit="1" customWidth="1"/>
    <col min="2" max="2" width="24.5703125" customWidth="1"/>
    <col min="3" max="3" width="12.5703125" style="3" bestFit="1" customWidth="1"/>
    <col min="8" max="8" width="24.5703125" customWidth="1"/>
    <col min="9" max="9" width="11.42578125" style="3" bestFit="1" customWidth="1"/>
  </cols>
  <sheetData>
    <row r="1" spans="1:9" x14ac:dyDescent="0.25">
      <c r="A1" t="s">
        <v>0</v>
      </c>
      <c r="B1" t="s">
        <v>1</v>
      </c>
      <c r="C1" s="3" t="s">
        <v>2</v>
      </c>
      <c r="D1" t="s">
        <v>3</v>
      </c>
      <c r="E1" t="s">
        <v>8</v>
      </c>
      <c r="H1" t="s">
        <v>1</v>
      </c>
    </row>
    <row r="2" spans="1:9" x14ac:dyDescent="0.25">
      <c r="B2" t="s">
        <v>73</v>
      </c>
      <c r="C2" s="3">
        <v>198</v>
      </c>
      <c r="H2" t="s">
        <v>44</v>
      </c>
      <c r="I2" s="3">
        <f t="shared" ref="I2:I11" si="0">SUMIF(B:B,H2,C:C)</f>
        <v>0</v>
      </c>
    </row>
    <row r="3" spans="1:9" x14ac:dyDescent="0.25">
      <c r="B3" t="s">
        <v>73</v>
      </c>
      <c r="C3" s="3">
        <v>2844</v>
      </c>
      <c r="H3" t="s">
        <v>63</v>
      </c>
      <c r="I3" s="3">
        <f t="shared" si="0"/>
        <v>0</v>
      </c>
    </row>
    <row r="4" spans="1:9" x14ac:dyDescent="0.25">
      <c r="B4" t="s">
        <v>73</v>
      </c>
      <c r="C4" s="3">
        <v>199</v>
      </c>
      <c r="H4" t="s">
        <v>46</v>
      </c>
      <c r="I4" s="3">
        <f t="shared" si="0"/>
        <v>0</v>
      </c>
    </row>
    <row r="5" spans="1:9" x14ac:dyDescent="0.25">
      <c r="B5" t="s">
        <v>73</v>
      </c>
      <c r="C5" s="3">
        <v>48.5</v>
      </c>
      <c r="H5" t="s">
        <v>45</v>
      </c>
      <c r="I5" s="3">
        <f t="shared" si="0"/>
        <v>0</v>
      </c>
    </row>
    <row r="6" spans="1:9" x14ac:dyDescent="0.25">
      <c r="B6" t="s">
        <v>73</v>
      </c>
      <c r="C6" s="3">
        <v>246</v>
      </c>
      <c r="H6" t="s">
        <v>47</v>
      </c>
      <c r="I6" s="3">
        <f t="shared" si="0"/>
        <v>145</v>
      </c>
    </row>
    <row r="7" spans="1:9" x14ac:dyDescent="0.25">
      <c r="B7" t="s">
        <v>73</v>
      </c>
      <c r="C7" s="3">
        <v>196</v>
      </c>
      <c r="H7" t="s">
        <v>7</v>
      </c>
      <c r="I7" s="3">
        <f t="shared" si="0"/>
        <v>0</v>
      </c>
    </row>
    <row r="8" spans="1:9" x14ac:dyDescent="0.25">
      <c r="B8" t="s">
        <v>73</v>
      </c>
      <c r="C8" s="3">
        <v>45</v>
      </c>
      <c r="H8" t="s">
        <v>48</v>
      </c>
      <c r="I8" s="3">
        <f t="shared" si="0"/>
        <v>0</v>
      </c>
    </row>
    <row r="9" spans="1:9" x14ac:dyDescent="0.25">
      <c r="B9" t="s">
        <v>73</v>
      </c>
      <c r="C9" s="3">
        <v>376</v>
      </c>
      <c r="H9" t="s">
        <v>73</v>
      </c>
      <c r="I9" s="3">
        <f t="shared" si="0"/>
        <v>118439.9</v>
      </c>
    </row>
    <row r="10" spans="1:9" x14ac:dyDescent="0.25">
      <c r="B10" t="s">
        <v>73</v>
      </c>
      <c r="C10" s="3">
        <v>410</v>
      </c>
      <c r="H10" t="s">
        <v>72</v>
      </c>
      <c r="I10" s="3">
        <f t="shared" si="0"/>
        <v>3648</v>
      </c>
    </row>
    <row r="11" spans="1:9" x14ac:dyDescent="0.25">
      <c r="B11" t="s">
        <v>73</v>
      </c>
      <c r="C11" s="3">
        <v>100</v>
      </c>
      <c r="H11" t="s">
        <v>52</v>
      </c>
      <c r="I11" s="3">
        <f t="shared" si="0"/>
        <v>0</v>
      </c>
    </row>
    <row r="12" spans="1:9" ht="16.5" thickBot="1" x14ac:dyDescent="0.3">
      <c r="B12" t="s">
        <v>73</v>
      </c>
      <c r="C12" s="3">
        <v>1288</v>
      </c>
      <c r="I12" s="2">
        <f>SUM(I2:I11)</f>
        <v>122232.9</v>
      </c>
    </row>
    <row r="13" spans="1:9" ht="16.5" thickTop="1" x14ac:dyDescent="0.25">
      <c r="B13" t="s">
        <v>73</v>
      </c>
      <c r="C13" s="3">
        <v>695</v>
      </c>
    </row>
    <row r="14" spans="1:9" x14ac:dyDescent="0.25">
      <c r="A14" s="1"/>
      <c r="B14" t="s">
        <v>73</v>
      </c>
      <c r="C14" s="3">
        <v>200</v>
      </c>
    </row>
    <row r="15" spans="1:9" x14ac:dyDescent="0.25">
      <c r="A15" s="1"/>
      <c r="B15" t="s">
        <v>73</v>
      </c>
      <c r="C15" s="3">
        <v>163.5</v>
      </c>
    </row>
    <row r="16" spans="1:9" x14ac:dyDescent="0.25">
      <c r="A16" s="1"/>
      <c r="B16" t="s">
        <v>73</v>
      </c>
      <c r="C16" s="3">
        <v>250</v>
      </c>
    </row>
    <row r="17" spans="1:3" x14ac:dyDescent="0.25">
      <c r="A17" s="1"/>
      <c r="B17" t="s">
        <v>73</v>
      </c>
      <c r="C17" s="3">
        <v>268</v>
      </c>
    </row>
    <row r="18" spans="1:3" x14ac:dyDescent="0.25">
      <c r="A18" s="1"/>
      <c r="B18" t="s">
        <v>73</v>
      </c>
      <c r="C18" s="3">
        <v>164</v>
      </c>
    </row>
    <row r="19" spans="1:3" x14ac:dyDescent="0.25">
      <c r="A19" s="1"/>
      <c r="B19" t="s">
        <v>73</v>
      </c>
      <c r="C19" s="3">
        <v>927</v>
      </c>
    </row>
    <row r="20" spans="1:3" x14ac:dyDescent="0.25">
      <c r="A20" s="1"/>
      <c r="B20" t="s">
        <v>73</v>
      </c>
      <c r="C20" s="3">
        <v>731</v>
      </c>
    </row>
    <row r="21" spans="1:3" x14ac:dyDescent="0.25">
      <c r="A21" s="1"/>
      <c r="B21" t="s">
        <v>73</v>
      </c>
      <c r="C21" s="3">
        <v>1200</v>
      </c>
    </row>
    <row r="22" spans="1:3" x14ac:dyDescent="0.25">
      <c r="A22" s="1"/>
      <c r="B22" t="s">
        <v>73</v>
      </c>
      <c r="C22" s="3">
        <v>289</v>
      </c>
    </row>
    <row r="23" spans="1:3" x14ac:dyDescent="0.25">
      <c r="A23" s="1"/>
      <c r="B23" t="s">
        <v>73</v>
      </c>
      <c r="C23" s="3">
        <v>353</v>
      </c>
    </row>
    <row r="24" spans="1:3" x14ac:dyDescent="0.25">
      <c r="A24" s="1"/>
      <c r="B24" t="s">
        <v>73</v>
      </c>
      <c r="C24" s="3">
        <v>210</v>
      </c>
    </row>
    <row r="25" spans="1:3" x14ac:dyDescent="0.25">
      <c r="A25" s="1"/>
      <c r="B25" t="s">
        <v>73</v>
      </c>
      <c r="C25" s="3">
        <v>790</v>
      </c>
    </row>
    <row r="26" spans="1:3" x14ac:dyDescent="0.25">
      <c r="A26" s="1"/>
      <c r="B26" t="s">
        <v>73</v>
      </c>
      <c r="C26" s="3">
        <v>620</v>
      </c>
    </row>
    <row r="27" spans="1:3" x14ac:dyDescent="0.25">
      <c r="A27" s="1"/>
      <c r="B27" t="s">
        <v>73</v>
      </c>
      <c r="C27" s="3">
        <v>820</v>
      </c>
    </row>
    <row r="28" spans="1:3" x14ac:dyDescent="0.25">
      <c r="A28" s="1"/>
      <c r="B28" t="s">
        <v>73</v>
      </c>
      <c r="C28" s="3">
        <v>69</v>
      </c>
    </row>
    <row r="29" spans="1:3" x14ac:dyDescent="0.25">
      <c r="A29" s="1"/>
      <c r="B29" t="s">
        <v>73</v>
      </c>
      <c r="C29" s="3">
        <v>2102</v>
      </c>
    </row>
    <row r="30" spans="1:3" x14ac:dyDescent="0.25">
      <c r="A30" s="1"/>
      <c r="B30" t="s">
        <v>73</v>
      </c>
      <c r="C30" s="3">
        <v>1231</v>
      </c>
    </row>
    <row r="31" spans="1:3" x14ac:dyDescent="0.25">
      <c r="A31" s="1"/>
      <c r="B31" t="s">
        <v>73</v>
      </c>
      <c r="C31" s="3">
        <v>160</v>
      </c>
    </row>
    <row r="32" spans="1:3" x14ac:dyDescent="0.25">
      <c r="A32" s="1"/>
      <c r="B32" t="s">
        <v>73</v>
      </c>
      <c r="C32" s="3">
        <v>150</v>
      </c>
    </row>
    <row r="33" spans="1:3" x14ac:dyDescent="0.25">
      <c r="A33" s="1"/>
      <c r="B33" t="s">
        <v>73</v>
      </c>
      <c r="C33" s="3">
        <v>325</v>
      </c>
    </row>
    <row r="34" spans="1:3" x14ac:dyDescent="0.25">
      <c r="A34" s="1"/>
      <c r="B34" t="s">
        <v>73</v>
      </c>
      <c r="C34" s="3">
        <v>1500</v>
      </c>
    </row>
    <row r="35" spans="1:3" x14ac:dyDescent="0.25">
      <c r="A35" s="1"/>
      <c r="B35" t="s">
        <v>73</v>
      </c>
      <c r="C35" s="3">
        <v>654</v>
      </c>
    </row>
    <row r="36" spans="1:3" x14ac:dyDescent="0.25">
      <c r="A36" s="1"/>
      <c r="B36" t="s">
        <v>73</v>
      </c>
      <c r="C36" s="3">
        <v>120</v>
      </c>
    </row>
    <row r="37" spans="1:3" x14ac:dyDescent="0.25">
      <c r="A37" s="1"/>
      <c r="B37" t="s">
        <v>72</v>
      </c>
      <c r="C37" s="3">
        <v>650</v>
      </c>
    </row>
    <row r="38" spans="1:3" x14ac:dyDescent="0.25">
      <c r="A38" s="1"/>
      <c r="B38" t="s">
        <v>73</v>
      </c>
      <c r="C38" s="3">
        <v>730</v>
      </c>
    </row>
    <row r="39" spans="1:3" x14ac:dyDescent="0.25">
      <c r="A39" s="1"/>
      <c r="B39" t="s">
        <v>73</v>
      </c>
      <c r="C39" s="3">
        <v>237</v>
      </c>
    </row>
    <row r="40" spans="1:3" x14ac:dyDescent="0.25">
      <c r="A40" s="1"/>
      <c r="B40" t="s">
        <v>73</v>
      </c>
      <c r="C40" s="3">
        <v>202.3</v>
      </c>
    </row>
    <row r="41" spans="1:3" x14ac:dyDescent="0.25">
      <c r="A41" s="1"/>
      <c r="B41" t="s">
        <v>72</v>
      </c>
      <c r="C41" s="3">
        <v>1112</v>
      </c>
    </row>
    <row r="42" spans="1:3" x14ac:dyDescent="0.25">
      <c r="A42" s="1"/>
      <c r="B42" t="s">
        <v>73</v>
      </c>
      <c r="C42" s="3">
        <v>89</v>
      </c>
    </row>
    <row r="43" spans="1:3" x14ac:dyDescent="0.25">
      <c r="A43" s="1"/>
      <c r="B43" t="s">
        <v>72</v>
      </c>
      <c r="C43" s="3">
        <v>612</v>
      </c>
    </row>
    <row r="44" spans="1:3" x14ac:dyDescent="0.25">
      <c r="A44" s="1"/>
      <c r="B44" t="s">
        <v>73</v>
      </c>
      <c r="C44" s="3">
        <v>181</v>
      </c>
    </row>
    <row r="45" spans="1:3" x14ac:dyDescent="0.25">
      <c r="A45" s="1"/>
      <c r="B45" t="s">
        <v>73</v>
      </c>
      <c r="C45" s="3">
        <v>478</v>
      </c>
    </row>
    <row r="46" spans="1:3" x14ac:dyDescent="0.25">
      <c r="A46" s="1"/>
      <c r="B46" t="s">
        <v>72</v>
      </c>
      <c r="C46" s="3">
        <v>314</v>
      </c>
    </row>
    <row r="47" spans="1:3" x14ac:dyDescent="0.25">
      <c r="A47" s="1"/>
      <c r="B47" t="s">
        <v>72</v>
      </c>
      <c r="C47" s="3">
        <v>960</v>
      </c>
    </row>
    <row r="48" spans="1:3" x14ac:dyDescent="0.25">
      <c r="A48" s="1"/>
      <c r="B48" t="s">
        <v>73</v>
      </c>
      <c r="C48" s="3">
        <v>280</v>
      </c>
    </row>
    <row r="49" spans="1:4" x14ac:dyDescent="0.25">
      <c r="A49" s="1"/>
      <c r="B49" t="s">
        <v>73</v>
      </c>
      <c r="C49" s="3">
        <v>374</v>
      </c>
    </row>
    <row r="50" spans="1:4" x14ac:dyDescent="0.25">
      <c r="A50" s="1"/>
      <c r="B50" t="s">
        <v>73</v>
      </c>
      <c r="C50" s="3">
        <v>270.60000000000002</v>
      </c>
    </row>
    <row r="51" spans="1:4" x14ac:dyDescent="0.25">
      <c r="A51" s="1"/>
      <c r="B51" t="s">
        <v>73</v>
      </c>
      <c r="C51" s="3">
        <v>1319</v>
      </c>
    </row>
    <row r="52" spans="1:4" x14ac:dyDescent="0.25">
      <c r="A52" s="1"/>
      <c r="B52" t="s">
        <v>73</v>
      </c>
      <c r="C52" s="3">
        <v>270.60000000000002</v>
      </c>
    </row>
    <row r="53" spans="1:4" x14ac:dyDescent="0.25">
      <c r="A53" s="1"/>
      <c r="B53" t="s">
        <v>73</v>
      </c>
      <c r="C53" s="3">
        <v>334.4</v>
      </c>
    </row>
    <row r="54" spans="1:4" x14ac:dyDescent="0.25">
      <c r="A54" s="1"/>
      <c r="B54" t="s">
        <v>73</v>
      </c>
      <c r="C54" s="3">
        <v>237</v>
      </c>
    </row>
    <row r="55" spans="1:4" x14ac:dyDescent="0.25">
      <c r="A55" s="1"/>
      <c r="B55" t="s">
        <v>47</v>
      </c>
      <c r="C55" s="3">
        <v>145</v>
      </c>
    </row>
    <row r="56" spans="1:4" x14ac:dyDescent="0.25">
      <c r="A56" s="1"/>
      <c r="B56" t="s">
        <v>73</v>
      </c>
      <c r="C56" s="3">
        <f>18699*5</f>
        <v>93495</v>
      </c>
      <c r="D56" t="s">
        <v>84</v>
      </c>
    </row>
    <row r="57" spans="1:4" x14ac:dyDescent="0.25">
      <c r="A57" s="1"/>
    </row>
    <row r="58" spans="1:4" x14ac:dyDescent="0.25">
      <c r="A58" s="1"/>
    </row>
    <row r="59" spans="1:4" x14ac:dyDescent="0.25">
      <c r="A59" s="1"/>
    </row>
    <row r="60" spans="1:4" ht="16.5" thickBot="1" x14ac:dyDescent="0.3">
      <c r="A60" s="1"/>
      <c r="C60" s="2">
        <f>SUM(C2:C59)</f>
        <v>122232.9</v>
      </c>
    </row>
    <row r="61" spans="1:4" ht="16.5" thickTop="1" x14ac:dyDescent="0.25">
      <c r="A61" s="1"/>
    </row>
    <row r="62" spans="1:4" x14ac:dyDescent="0.25">
      <c r="A62" s="1"/>
    </row>
    <row r="63" spans="1:4" x14ac:dyDescent="0.25">
      <c r="A63" s="1"/>
    </row>
    <row r="64" spans="1:4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3" ht="16.5" thickBot="1" x14ac:dyDescent="0.3">
      <c r="A81" s="1"/>
      <c r="C81" s="2"/>
    </row>
    <row r="82" spans="1:3" ht="16.5" thickTop="1" x14ac:dyDescent="0.25">
      <c r="A82" s="1"/>
    </row>
    <row r="83" spans="1:3" x14ac:dyDescent="0.25">
      <c r="A83" s="1"/>
    </row>
    <row r="84" spans="1:3" x14ac:dyDescent="0.25">
      <c r="A84" s="1"/>
    </row>
    <row r="85" spans="1:3" x14ac:dyDescent="0.25">
      <c r="A85" s="1"/>
    </row>
    <row r="86" spans="1:3" x14ac:dyDescent="0.25">
      <c r="A86" s="1"/>
    </row>
    <row r="87" spans="1:3" x14ac:dyDescent="0.25">
      <c r="A87" s="1"/>
    </row>
    <row r="88" spans="1:3" x14ac:dyDescent="0.25">
      <c r="A88" s="1"/>
    </row>
    <row r="89" spans="1:3" x14ac:dyDescent="0.25">
      <c r="A89" s="1"/>
    </row>
    <row r="90" spans="1:3" x14ac:dyDescent="0.25">
      <c r="A90" s="1"/>
    </row>
    <row r="91" spans="1:3" x14ac:dyDescent="0.25">
      <c r="A91" s="1"/>
    </row>
    <row r="92" spans="1:3" x14ac:dyDescent="0.25">
      <c r="A92" s="1"/>
    </row>
    <row r="93" spans="1:3" x14ac:dyDescent="0.25">
      <c r="A93" s="1"/>
    </row>
    <row r="94" spans="1:3" x14ac:dyDescent="0.25">
      <c r="A94" s="1"/>
    </row>
    <row r="95" spans="1:3" x14ac:dyDescent="0.25">
      <c r="A95" s="1"/>
    </row>
    <row r="96" spans="1:3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3" x14ac:dyDescent="0.25">
      <c r="A113" s="1"/>
    </row>
    <row r="114" spans="1:3" ht="16.5" thickBot="1" x14ac:dyDescent="0.3">
      <c r="C114" s="2"/>
    </row>
    <row r="115" spans="1:3" ht="16.5" thickTop="1" x14ac:dyDescent="0.25"/>
  </sheetData>
  <autoFilter ref="A1:I61" xr:uid="{1EC87192-39B6-4E25-8A99-3D9900780E8C}"/>
  <sortState xmlns:xlrd2="http://schemas.microsoft.com/office/spreadsheetml/2017/richdata2" ref="A14:E25">
    <sortCondition ref="A1"/>
  </sortState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PL</vt:lpstr>
      <vt:lpstr>BS</vt:lpstr>
      <vt:lpstr>GL</vt:lpstr>
      <vt:lpstr>Sales</vt:lpstr>
      <vt:lpstr>1. Summary</vt:lpstr>
      <vt:lpstr>2.Bank CA (2)</vt:lpstr>
      <vt:lpstr>3.Bank SA</vt:lpstr>
      <vt:lpstr>1.Income</vt:lpstr>
      <vt:lpstr>2.Expenses</vt:lpstr>
      <vt:lpstr>3.Referral Fee</vt:lpstr>
      <vt:lpstr>4.Accrual</vt:lpstr>
      <vt:lpstr>Car depreciation schedule</vt:lpstr>
      <vt:lpstr>Director Account</vt:lpstr>
      <vt:lpstr>Capital</vt:lpstr>
      <vt:lpstr>Expenses in PL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～堅＇</dc:creator>
  <cp:lastModifiedBy>堅＇ ～</cp:lastModifiedBy>
  <dcterms:created xsi:type="dcterms:W3CDTF">2015-06-05T18:19:34Z</dcterms:created>
  <dcterms:modified xsi:type="dcterms:W3CDTF">2025-12-10T15:11:47Z</dcterms:modified>
</cp:coreProperties>
</file>